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arenberg\Desktop\anja\Projects\! Monthly Stats\2020 12\"/>
    </mc:Choice>
  </mc:AlternateContent>
  <bookViews>
    <workbookView xWindow="-290" yWindow="5380" windowWidth="4540" windowHeight="3220" tabRatio="726"/>
  </bookViews>
  <sheets>
    <sheet name="TEUs" sheetId="46" r:id="rId1"/>
    <sheet name="Containers" sheetId="44" r:id="rId2"/>
    <sheet name="GC Tons" sheetId="45" r:id="rId3"/>
    <sheet name="Ship Calls" sheetId="47" r:id="rId4"/>
    <sheet name="Data" sheetId="48" r:id="rId5"/>
  </sheets>
  <definedNames>
    <definedName name="ALLTERMINALS" localSheetId="1">#REF!</definedName>
    <definedName name="ALLTERMINALS" localSheetId="2">#REF!</definedName>
    <definedName name="ALLTERMINALS" localSheetId="3">#REF!</definedName>
    <definedName name="ALLTERMINALS" localSheetId="0">#REF!</definedName>
    <definedName name="ALLTERMINALS">#REF!</definedName>
    <definedName name="CY95TONS" localSheetId="1">#REF!</definedName>
    <definedName name="CY95TONS" localSheetId="2">#REF!</definedName>
    <definedName name="CY95TONS" localSheetId="3">#REF!</definedName>
    <definedName name="CY95TONS" localSheetId="0">#REF!</definedName>
    <definedName name="CY95TONS">#REF!</definedName>
    <definedName name="CY96TONS" localSheetId="1">#REF!</definedName>
    <definedName name="CY96TONS" localSheetId="2">#REF!</definedName>
    <definedName name="CY96TONS" localSheetId="3">#REF!</definedName>
    <definedName name="CY96TONS" localSheetId="0">#REF!</definedName>
    <definedName name="CY96TONS">#REF!</definedName>
    <definedName name="CYTEU95" localSheetId="1">#REF!</definedName>
    <definedName name="CYTEU95" localSheetId="2">#REF!</definedName>
    <definedName name="CYTEU95" localSheetId="3">#REF!</definedName>
    <definedName name="CYTEU95" localSheetId="0">#REF!</definedName>
    <definedName name="CYTEU95">#REF!</definedName>
    <definedName name="FY95TONS" localSheetId="1">#REF!</definedName>
    <definedName name="FY95TONS" localSheetId="2">#REF!</definedName>
    <definedName name="FY95TONS" localSheetId="3">#REF!</definedName>
    <definedName name="FY95TONS" localSheetId="0">#REF!</definedName>
    <definedName name="FY95TONS">#REF!</definedName>
    <definedName name="FY96_TRDBAL" localSheetId="1">#REF!</definedName>
    <definedName name="FY96_TRDBAL" localSheetId="2">#REF!</definedName>
    <definedName name="FY96_TRDBAL" localSheetId="3">#REF!</definedName>
    <definedName name="FY96_TRDBAL" localSheetId="0">#REF!</definedName>
    <definedName name="FY96_TRDBAL">#REF!</definedName>
    <definedName name="FY96TONS" localSheetId="1">#REF!</definedName>
    <definedName name="FY96TONS" localSheetId="2">#REF!</definedName>
    <definedName name="FY96TONS" localSheetId="3">#REF!</definedName>
    <definedName name="FY96TONS" localSheetId="0">#REF!</definedName>
    <definedName name="FY96TONS">#REF!</definedName>
    <definedName name="HISTCYTEU" localSheetId="1">#REF!</definedName>
    <definedName name="HISTCYTEU" localSheetId="2">#REF!</definedName>
    <definedName name="HISTCYTEU" localSheetId="3">#REF!</definedName>
    <definedName name="HISTCYTEU" localSheetId="0">#REF!</definedName>
    <definedName name="HISTCYTEU">#REF!</definedName>
    <definedName name="HISTCYTONS" localSheetId="2">'GC Tons'!#REF!</definedName>
    <definedName name="HISTCYTONS" localSheetId="0">TEUs!#REF!</definedName>
    <definedName name="HISTCYTONS">#REF!</definedName>
    <definedName name="MARINETERM" localSheetId="1">#REF!</definedName>
    <definedName name="MARINETERM" localSheetId="2">#REF!</definedName>
    <definedName name="MARINETERM" localSheetId="3">#REF!</definedName>
    <definedName name="MARINETERM" localSheetId="0">#REF!</definedName>
    <definedName name="MARINETERM">#REF!</definedName>
  </definedNames>
  <calcPr calcId="152511"/>
</workbook>
</file>

<file path=xl/calcChain.xml><?xml version="1.0" encoding="utf-8"?>
<calcChain xmlns="http://schemas.openxmlformats.org/spreadsheetml/2006/main">
  <c r="M17" i="47" l="1"/>
  <c r="M14" i="47"/>
  <c r="N58" i="45"/>
  <c r="N57" i="45"/>
  <c r="N56" i="45"/>
  <c r="N49" i="45"/>
  <c r="N48" i="45"/>
  <c r="N47" i="45"/>
  <c r="M17" i="44"/>
  <c r="M14" i="44"/>
  <c r="N86" i="46"/>
  <c r="N85" i="46"/>
  <c r="N84" i="46"/>
  <c r="N83" i="46"/>
  <c r="N82" i="46"/>
  <c r="N73" i="46"/>
  <c r="N72" i="46"/>
  <c r="N71" i="46"/>
  <c r="N70" i="46"/>
  <c r="N69" i="46"/>
  <c r="R56" i="48"/>
  <c r="Q56" i="48"/>
  <c r="N67" i="46" l="1"/>
  <c r="M13" i="47" l="1"/>
  <c r="N45" i="45"/>
  <c r="N44" i="45"/>
  <c r="N43" i="45"/>
  <c r="M13" i="44"/>
  <c r="N66" i="46" l="1"/>
  <c r="N65" i="46"/>
  <c r="N64" i="46"/>
  <c r="N63" i="46"/>
  <c r="R55" i="48"/>
  <c r="Q55" i="48"/>
  <c r="M12" i="47" l="1"/>
  <c r="N41" i="45"/>
  <c r="N40" i="45"/>
  <c r="N39" i="45"/>
  <c r="N61" i="46"/>
  <c r="N60" i="46"/>
  <c r="N59" i="46"/>
  <c r="N58" i="46"/>
  <c r="N57" i="46"/>
  <c r="N51" i="46"/>
  <c r="N52" i="46"/>
  <c r="N53" i="46"/>
  <c r="N54" i="46"/>
  <c r="N55" i="46"/>
  <c r="M12" i="44"/>
  <c r="R54" i="48" l="1"/>
  <c r="Q54" i="48"/>
  <c r="M11" i="47" l="1"/>
  <c r="N37" i="45"/>
  <c r="N36" i="45"/>
  <c r="N35" i="45"/>
  <c r="M11" i="44"/>
  <c r="R53" i="48" l="1"/>
  <c r="Q53" i="48"/>
  <c r="M15" i="47" l="1"/>
  <c r="M10" i="47"/>
  <c r="N33" i="45"/>
  <c r="N32" i="45"/>
  <c r="N31" i="45"/>
  <c r="N29" i="45"/>
  <c r="N28" i="45"/>
  <c r="N27" i="45"/>
  <c r="M10" i="44"/>
  <c r="N49" i="46"/>
  <c r="N48" i="46"/>
  <c r="N47" i="46"/>
  <c r="N46" i="46"/>
  <c r="N45" i="46"/>
  <c r="R52" i="48"/>
  <c r="Q52" i="48"/>
  <c r="M9" i="47" l="1"/>
  <c r="M9" i="44"/>
  <c r="N43" i="46"/>
  <c r="N42" i="46"/>
  <c r="N41" i="46"/>
  <c r="N40" i="46"/>
  <c r="N39" i="46"/>
  <c r="R51" i="48"/>
  <c r="Q51" i="48"/>
  <c r="M8" i="47" l="1"/>
  <c r="N25" i="45"/>
  <c r="N24" i="45"/>
  <c r="N23" i="45"/>
  <c r="M8" i="44"/>
  <c r="N37" i="46"/>
  <c r="N36" i="46"/>
  <c r="N35" i="46"/>
  <c r="N34" i="46"/>
  <c r="N33" i="46"/>
  <c r="R50" i="48"/>
  <c r="Q50" i="48"/>
  <c r="R49" i="48"/>
  <c r="Q49" i="48"/>
  <c r="N31" i="46" l="1"/>
  <c r="N30" i="46"/>
  <c r="N29" i="46"/>
  <c r="N28" i="46"/>
  <c r="N27" i="46"/>
  <c r="M7" i="44"/>
  <c r="N21" i="45"/>
  <c r="N20" i="45"/>
  <c r="N19" i="45"/>
  <c r="M7" i="47"/>
  <c r="R48" i="48" l="1"/>
  <c r="Q48" i="48"/>
  <c r="M6" i="47"/>
  <c r="N17" i="45"/>
  <c r="N16" i="45"/>
  <c r="N15" i="45"/>
  <c r="M6" i="44"/>
  <c r="N25" i="46"/>
  <c r="N24" i="46"/>
  <c r="N23" i="46"/>
  <c r="N22" i="46"/>
  <c r="N21" i="46"/>
  <c r="M5" i="47" l="1"/>
  <c r="N13" i="45"/>
  <c r="N12" i="45"/>
  <c r="N11" i="45"/>
  <c r="M5" i="44"/>
  <c r="N19" i="46"/>
  <c r="N18" i="46"/>
  <c r="N17" i="46"/>
  <c r="N16" i="46"/>
  <c r="N15" i="46"/>
  <c r="R47" i="48"/>
  <c r="Q47" i="48"/>
  <c r="M4" i="47" l="1"/>
  <c r="N9" i="45"/>
  <c r="N8" i="45"/>
  <c r="N7" i="45"/>
  <c r="M4" i="44"/>
  <c r="N13" i="46"/>
  <c r="N12" i="46"/>
  <c r="N11" i="46"/>
  <c r="N10" i="46"/>
  <c r="N9" i="46"/>
  <c r="R46" i="48"/>
  <c r="Q46" i="48"/>
  <c r="M3" i="47" l="1"/>
  <c r="N5" i="45" l="1"/>
  <c r="N4" i="45"/>
  <c r="N52" i="45" s="1"/>
  <c r="N3" i="45"/>
  <c r="N51" i="45" s="1"/>
  <c r="M3" i="44"/>
  <c r="M15" i="44" s="1"/>
  <c r="D82" i="46"/>
  <c r="D83" i="46"/>
  <c r="D84" i="46"/>
  <c r="D85" i="46"/>
  <c r="D86" i="46"/>
  <c r="C7" i="46"/>
  <c r="C13" i="46"/>
  <c r="C19" i="46"/>
  <c r="C25" i="46"/>
  <c r="C31" i="46"/>
  <c r="C37" i="46"/>
  <c r="C43" i="46"/>
  <c r="C49" i="46"/>
  <c r="C55" i="46"/>
  <c r="C61" i="46"/>
  <c r="C67" i="46"/>
  <c r="C73" i="46"/>
  <c r="C75" i="46"/>
  <c r="C76" i="46"/>
  <c r="C77" i="46"/>
  <c r="C79" i="46" s="1"/>
  <c r="C78" i="46"/>
  <c r="N7" i="46"/>
  <c r="N6" i="46"/>
  <c r="N78" i="46" s="1"/>
  <c r="N5" i="46"/>
  <c r="N77" i="46" s="1"/>
  <c r="N4" i="46"/>
  <c r="N76" i="46" s="1"/>
  <c r="N3" i="46"/>
  <c r="N75" i="46" s="1"/>
  <c r="R45" i="48"/>
  <c r="Q45" i="48"/>
  <c r="N53" i="45" l="1"/>
  <c r="N79" i="46"/>
  <c r="L9" i="47"/>
  <c r="M72" i="46" l="1"/>
  <c r="R44" i="48"/>
  <c r="Q44" i="48"/>
  <c r="L14" i="47" l="1"/>
  <c r="M47" i="45"/>
  <c r="M49" i="45"/>
  <c r="M48" i="45"/>
  <c r="L14" i="44"/>
  <c r="M73" i="46" l="1"/>
  <c r="M71" i="46"/>
  <c r="M70" i="46"/>
  <c r="M69" i="46"/>
  <c r="L13" i="47" l="1"/>
  <c r="M45" i="45"/>
  <c r="M44" i="45"/>
  <c r="M43" i="45"/>
  <c r="L13" i="44"/>
  <c r="M67" i="46"/>
  <c r="M66" i="46"/>
  <c r="M65" i="46"/>
  <c r="M64" i="46"/>
  <c r="M63" i="46"/>
  <c r="R43" i="48"/>
  <c r="Q43" i="48"/>
  <c r="L12" i="47" l="1"/>
  <c r="M41" i="45"/>
  <c r="M40" i="45"/>
  <c r="M39" i="45"/>
  <c r="L12" i="44"/>
  <c r="M61" i="46"/>
  <c r="M60" i="46"/>
  <c r="M59" i="46"/>
  <c r="M58" i="46"/>
  <c r="M57" i="46"/>
  <c r="R42" i="48"/>
  <c r="Q42" i="48"/>
  <c r="L11" i="47" l="1"/>
  <c r="M37" i="45"/>
  <c r="M36" i="45"/>
  <c r="M35" i="45"/>
  <c r="L11" i="44"/>
  <c r="M55" i="46"/>
  <c r="M54" i="46"/>
  <c r="M53" i="46"/>
  <c r="M52" i="46"/>
  <c r="M51" i="46"/>
  <c r="R41" i="48"/>
  <c r="Q41" i="48"/>
  <c r="M49" i="46" l="1"/>
  <c r="M48" i="46"/>
  <c r="M47" i="46"/>
  <c r="M46" i="46"/>
  <c r="M45" i="46"/>
  <c r="M33" i="45"/>
  <c r="M32" i="45"/>
  <c r="M31" i="45"/>
  <c r="L10" i="47"/>
  <c r="R40" i="48"/>
  <c r="Q40" i="48"/>
  <c r="L10" i="44" l="1"/>
  <c r="R39" i="48" l="1"/>
  <c r="Q39" i="48"/>
  <c r="M29" i="45"/>
  <c r="M28" i="45"/>
  <c r="M27" i="45"/>
  <c r="L9" i="44"/>
  <c r="M43" i="46"/>
  <c r="M42" i="46"/>
  <c r="M41" i="46"/>
  <c r="M40" i="46"/>
  <c r="M39" i="46"/>
  <c r="L8" i="47" l="1"/>
  <c r="M25" i="45"/>
  <c r="M24" i="45"/>
  <c r="M23" i="45"/>
  <c r="L8" i="44"/>
  <c r="M37" i="46"/>
  <c r="M36" i="46"/>
  <c r="M35" i="46"/>
  <c r="M34" i="46"/>
  <c r="M33" i="46"/>
  <c r="R38" i="48"/>
  <c r="Q38" i="48"/>
  <c r="M31" i="46" l="1"/>
  <c r="M30" i="46"/>
  <c r="M29" i="46"/>
  <c r="M28" i="46"/>
  <c r="M27" i="46"/>
  <c r="L7" i="44"/>
  <c r="M21" i="45"/>
  <c r="M20" i="45"/>
  <c r="M19" i="45"/>
  <c r="L7" i="47"/>
  <c r="R37" i="48"/>
  <c r="Q37" i="48"/>
  <c r="R36" i="48" l="1"/>
  <c r="Q36" i="48"/>
  <c r="L6" i="47" l="1"/>
  <c r="M17" i="45"/>
  <c r="M16" i="45"/>
  <c r="M15" i="45"/>
  <c r="L6" i="44"/>
  <c r="M25" i="46"/>
  <c r="M24" i="46"/>
  <c r="M23" i="46"/>
  <c r="M22" i="46"/>
  <c r="M21" i="46"/>
  <c r="R35" i="48" l="1"/>
  <c r="Q35" i="48"/>
  <c r="L5" i="47"/>
  <c r="M13" i="45"/>
  <c r="M12" i="45"/>
  <c r="M11" i="45"/>
  <c r="L5" i="44"/>
  <c r="M19" i="46"/>
  <c r="M18" i="46"/>
  <c r="M17" i="46"/>
  <c r="M16" i="46"/>
  <c r="M15" i="46"/>
  <c r="L4" i="47" l="1"/>
  <c r="M9" i="45"/>
  <c r="M8" i="45"/>
  <c r="M7" i="45"/>
  <c r="L4" i="44"/>
  <c r="M13" i="46"/>
  <c r="M12" i="46"/>
  <c r="M11" i="46"/>
  <c r="M10" i="46"/>
  <c r="M9" i="46"/>
  <c r="Q34" i="48"/>
  <c r="R34" i="48"/>
  <c r="L3" i="47" l="1"/>
  <c r="K3" i="47"/>
  <c r="M5" i="45"/>
  <c r="M4" i="45"/>
  <c r="M3" i="45"/>
  <c r="B15" i="44"/>
  <c r="L3" i="44"/>
  <c r="L15" i="44" l="1"/>
  <c r="M51" i="45"/>
  <c r="M52" i="45"/>
  <c r="L15" i="47"/>
  <c r="M7" i="46"/>
  <c r="M6" i="46"/>
  <c r="M5" i="46"/>
  <c r="M4" i="46"/>
  <c r="M3" i="46"/>
  <c r="Q33" i="48"/>
  <c r="R33" i="48"/>
  <c r="M53" i="45" l="1"/>
  <c r="M75" i="46"/>
  <c r="M76" i="46"/>
  <c r="M77" i="46"/>
  <c r="M78" i="46"/>
  <c r="K14" i="47"/>
  <c r="L49" i="45"/>
  <c r="L48" i="45"/>
  <c r="L47" i="45"/>
  <c r="K14" i="44"/>
  <c r="L73" i="46"/>
  <c r="L72" i="46"/>
  <c r="L71" i="46"/>
  <c r="L70" i="46"/>
  <c r="L69" i="46"/>
  <c r="Q32" i="48"/>
  <c r="R32" i="48"/>
  <c r="M79" i="46" l="1"/>
  <c r="K13" i="47"/>
  <c r="L45" i="45"/>
  <c r="L44" i="45"/>
  <c r="L43" i="45"/>
  <c r="K13" i="44"/>
  <c r="L67" i="46"/>
  <c r="L66" i="46"/>
  <c r="L65" i="46"/>
  <c r="L64" i="46"/>
  <c r="L63" i="46"/>
  <c r="R31" i="48"/>
  <c r="Q31" i="48"/>
  <c r="Q29" i="48" l="1"/>
  <c r="R29" i="48"/>
  <c r="Q30" i="48"/>
  <c r="R30" i="48"/>
  <c r="K12" i="47"/>
  <c r="L41" i="45"/>
  <c r="L40" i="45"/>
  <c r="L39" i="45"/>
  <c r="K12" i="44"/>
  <c r="L61" i="46"/>
  <c r="L60" i="46"/>
  <c r="L59" i="46"/>
  <c r="L58" i="46"/>
  <c r="L57" i="46"/>
  <c r="K11" i="47" l="1"/>
  <c r="L37" i="45"/>
  <c r="L36" i="45"/>
  <c r="L35" i="45"/>
  <c r="K11" i="44"/>
  <c r="L55" i="46"/>
  <c r="L54" i="46"/>
  <c r="L53" i="46"/>
  <c r="L52" i="46"/>
  <c r="L51" i="46"/>
  <c r="Q28" i="48" l="1"/>
  <c r="R28" i="48"/>
  <c r="L49" i="46" l="1"/>
  <c r="L48" i="46"/>
  <c r="L47" i="46"/>
  <c r="L46" i="46"/>
  <c r="L45" i="46"/>
  <c r="K10" i="44"/>
  <c r="L33" i="45"/>
  <c r="L32" i="45"/>
  <c r="L31" i="45"/>
  <c r="K10" i="47" l="1"/>
  <c r="L29" i="45" l="1"/>
  <c r="L28" i="45"/>
  <c r="L27" i="45"/>
  <c r="K9" i="44"/>
  <c r="L43" i="46"/>
  <c r="L42" i="46"/>
  <c r="L41" i="46"/>
  <c r="L40" i="46"/>
  <c r="L39" i="46"/>
  <c r="Q27" i="48"/>
  <c r="R27" i="48"/>
  <c r="Q3" i="48" l="1"/>
  <c r="R3" i="48"/>
  <c r="Q4" i="48"/>
  <c r="R4" i="48"/>
  <c r="Q5" i="48"/>
  <c r="R5" i="48"/>
  <c r="Q6" i="48"/>
  <c r="R6" i="48"/>
  <c r="Q7" i="48"/>
  <c r="R7" i="48"/>
  <c r="Q8" i="48"/>
  <c r="R8" i="48"/>
  <c r="Q9" i="48"/>
  <c r="R9" i="48"/>
  <c r="Q10" i="48"/>
  <c r="R10" i="48"/>
  <c r="Q11" i="48"/>
  <c r="R11" i="48"/>
  <c r="Q12" i="48"/>
  <c r="R12" i="48"/>
  <c r="Q13" i="48"/>
  <c r="R13" i="48"/>
  <c r="Q14" i="48"/>
  <c r="R14" i="48"/>
  <c r="Q15" i="48"/>
  <c r="R15" i="48"/>
  <c r="Q16" i="48"/>
  <c r="R16" i="48"/>
  <c r="Q17" i="48"/>
  <c r="R17" i="48"/>
  <c r="Q18" i="48"/>
  <c r="R18" i="48"/>
  <c r="Q19" i="48"/>
  <c r="R19" i="48"/>
  <c r="Q20" i="48"/>
  <c r="R20" i="48"/>
  <c r="Q21" i="48"/>
  <c r="R21" i="48"/>
  <c r="Q22" i="48"/>
  <c r="R22" i="48"/>
  <c r="Q23" i="48"/>
  <c r="R23" i="48"/>
  <c r="Q24" i="48"/>
  <c r="R24" i="48"/>
  <c r="Q25" i="48"/>
  <c r="R25" i="48"/>
  <c r="Q26" i="48"/>
  <c r="R26" i="48"/>
  <c r="R2" i="48"/>
  <c r="Q2" i="48"/>
  <c r="L25" i="45" l="1"/>
  <c r="L24" i="45"/>
  <c r="L23" i="45"/>
  <c r="K8" i="44"/>
  <c r="L37" i="46"/>
  <c r="L36" i="46"/>
  <c r="L35" i="46"/>
  <c r="L34" i="46"/>
  <c r="L33" i="46"/>
  <c r="L21" i="45" l="1"/>
  <c r="L20" i="45"/>
  <c r="L19" i="45"/>
  <c r="K7" i="44"/>
  <c r="L31" i="46"/>
  <c r="L30" i="46"/>
  <c r="L29" i="46"/>
  <c r="L28" i="46"/>
  <c r="L27" i="46"/>
  <c r="L17" i="45" l="1"/>
  <c r="L16" i="45"/>
  <c r="L15" i="45"/>
  <c r="K6" i="47"/>
  <c r="L25" i="46"/>
  <c r="L24" i="46"/>
  <c r="L23" i="46"/>
  <c r="L22" i="46"/>
  <c r="L21" i="46"/>
  <c r="K6" i="44" l="1"/>
  <c r="K5" i="47" l="1"/>
  <c r="L13" i="45"/>
  <c r="L12" i="45"/>
  <c r="L11" i="45"/>
  <c r="L19" i="46"/>
  <c r="L18" i="46"/>
  <c r="L17" i="46"/>
  <c r="L16" i="46"/>
  <c r="L15" i="46"/>
  <c r="K5" i="44" l="1"/>
  <c r="L13" i="46" l="1"/>
  <c r="L12" i="46"/>
  <c r="L11" i="46"/>
  <c r="L10" i="46"/>
  <c r="L9" i="46"/>
  <c r="L7" i="46"/>
  <c r="L6" i="46"/>
  <c r="L5" i="46"/>
  <c r="L4" i="46"/>
  <c r="L3" i="46"/>
  <c r="L75" i="46" s="1"/>
  <c r="M82" i="46" s="1"/>
  <c r="K4" i="47"/>
  <c r="L17" i="47" s="1"/>
  <c r="L9" i="45"/>
  <c r="L8" i="45"/>
  <c r="L5" i="45"/>
  <c r="L4" i="45"/>
  <c r="M57" i="45" s="1"/>
  <c r="L3" i="45"/>
  <c r="L7" i="45"/>
  <c r="K4" i="44"/>
  <c r="L51" i="45" l="1"/>
  <c r="M56" i="45"/>
  <c r="M58" i="45"/>
  <c r="K15" i="47"/>
  <c r="L52" i="45"/>
  <c r="K3" i="44"/>
  <c r="L76" i="46"/>
  <c r="M83" i="46" s="1"/>
  <c r="L78" i="46"/>
  <c r="M85" i="46" s="1"/>
  <c r="L77" i="46"/>
  <c r="M84" i="46" s="1"/>
  <c r="K15" i="44" l="1"/>
  <c r="L17" i="44"/>
  <c r="L53" i="45"/>
  <c r="L79" i="46"/>
  <c r="M86" i="46" s="1"/>
  <c r="J9" i="47"/>
  <c r="J10" i="47"/>
  <c r="J11" i="47"/>
  <c r="J12" i="47"/>
  <c r="J13" i="47"/>
  <c r="J14" i="47"/>
  <c r="J6" i="47"/>
  <c r="I14" i="47"/>
  <c r="I9" i="47"/>
  <c r="D77" i="46" l="1"/>
  <c r="E77" i="46" l="1"/>
  <c r="F77" i="46"/>
  <c r="H78" i="46" l="1"/>
  <c r="H77" i="46"/>
  <c r="E84" i="46"/>
  <c r="F84" i="46"/>
  <c r="G78" i="46"/>
  <c r="G77" i="46"/>
  <c r="G84" i="46" s="1"/>
  <c r="I77" i="46"/>
  <c r="I84" i="46" s="1"/>
  <c r="J19" i="46"/>
  <c r="J25" i="46"/>
  <c r="J71" i="46"/>
  <c r="J65" i="46"/>
  <c r="J59" i="46"/>
  <c r="J53" i="46"/>
  <c r="J47" i="46"/>
  <c r="J42" i="46"/>
  <c r="J41" i="46"/>
  <c r="J36" i="46"/>
  <c r="J35" i="46"/>
  <c r="K71" i="46"/>
  <c r="K65" i="46"/>
  <c r="K59" i="46"/>
  <c r="K53" i="46"/>
  <c r="K47" i="46"/>
  <c r="K41" i="46"/>
  <c r="K35" i="46"/>
  <c r="K29" i="46"/>
  <c r="K23" i="46"/>
  <c r="K17" i="46"/>
  <c r="K11" i="46"/>
  <c r="K7" i="46"/>
  <c r="K6" i="46"/>
  <c r="K5" i="46"/>
  <c r="K4" i="46"/>
  <c r="K3" i="46"/>
  <c r="K77" i="46" l="1"/>
  <c r="H84" i="46"/>
  <c r="J77" i="46"/>
  <c r="J84" i="46" s="1"/>
  <c r="K84" i="46" l="1"/>
  <c r="L84" i="46"/>
  <c r="J4" i="47"/>
  <c r="J5" i="47"/>
  <c r="J7" i="47"/>
  <c r="J8" i="47"/>
  <c r="J3" i="47"/>
  <c r="K49" i="45"/>
  <c r="K48" i="45"/>
  <c r="K47" i="45"/>
  <c r="K45" i="45"/>
  <c r="K44" i="45"/>
  <c r="K43" i="45"/>
  <c r="K41" i="45"/>
  <c r="K40" i="45"/>
  <c r="K39" i="45"/>
  <c r="K37" i="45"/>
  <c r="K36" i="45"/>
  <c r="K35" i="45"/>
  <c r="K33" i="45"/>
  <c r="K32" i="45"/>
  <c r="K31" i="45"/>
  <c r="K29" i="45"/>
  <c r="K28" i="45"/>
  <c r="K27" i="45"/>
  <c r="K25" i="45"/>
  <c r="K24" i="45"/>
  <c r="K23" i="45"/>
  <c r="K21" i="45"/>
  <c r="K20" i="45"/>
  <c r="K19" i="45"/>
  <c r="K17" i="45"/>
  <c r="K16" i="45"/>
  <c r="K15" i="45"/>
  <c r="K13" i="45"/>
  <c r="K12" i="45"/>
  <c r="K11" i="45"/>
  <c r="K9" i="45"/>
  <c r="K8" i="45"/>
  <c r="K7" i="45"/>
  <c r="K5" i="45"/>
  <c r="K4" i="45"/>
  <c r="K3" i="45"/>
  <c r="J4" i="44"/>
  <c r="J5" i="44"/>
  <c r="J6" i="44"/>
  <c r="J7" i="44"/>
  <c r="J8" i="44"/>
  <c r="J10" i="44"/>
  <c r="J11" i="44"/>
  <c r="J12" i="44"/>
  <c r="J13" i="44"/>
  <c r="J14" i="44"/>
  <c r="J3" i="44"/>
  <c r="K73" i="46"/>
  <c r="K72" i="46"/>
  <c r="K70" i="46"/>
  <c r="K69" i="46"/>
  <c r="K67" i="46"/>
  <c r="K66" i="46"/>
  <c r="K64" i="46"/>
  <c r="K63" i="46"/>
  <c r="K61" i="46"/>
  <c r="K60" i="46"/>
  <c r="K58" i="46"/>
  <c r="K57" i="46"/>
  <c r="K55" i="46"/>
  <c r="K54" i="46"/>
  <c r="K52" i="46"/>
  <c r="K51" i="46"/>
  <c r="K49" i="46"/>
  <c r="K48" i="46"/>
  <c r="K46" i="46"/>
  <c r="K45" i="46"/>
  <c r="K43" i="46"/>
  <c r="K42" i="46"/>
  <c r="K40" i="46"/>
  <c r="K39" i="46"/>
  <c r="K37" i="46"/>
  <c r="K36" i="46"/>
  <c r="K34" i="46"/>
  <c r="K33" i="46"/>
  <c r="K31" i="46"/>
  <c r="K30" i="46"/>
  <c r="K28" i="46"/>
  <c r="K27" i="46"/>
  <c r="K25" i="46"/>
  <c r="K24" i="46"/>
  <c r="K22" i="46"/>
  <c r="K21" i="46"/>
  <c r="K19" i="46"/>
  <c r="K18" i="46"/>
  <c r="K16" i="46"/>
  <c r="K15" i="46"/>
  <c r="K13" i="46"/>
  <c r="K12" i="46"/>
  <c r="K10" i="46"/>
  <c r="K9" i="46"/>
  <c r="K17" i="44" l="1"/>
  <c r="L57" i="45"/>
  <c r="L58" i="45"/>
  <c r="L56" i="45"/>
  <c r="K17" i="47"/>
  <c r="K78" i="46"/>
  <c r="J15" i="44"/>
  <c r="J15" i="47"/>
  <c r="K52" i="45"/>
  <c r="K51" i="45"/>
  <c r="K75" i="46"/>
  <c r="K76" i="46"/>
  <c r="L85" i="46" l="1"/>
  <c r="L83" i="46"/>
  <c r="L82" i="46"/>
  <c r="K79" i="46"/>
  <c r="K53" i="45"/>
  <c r="J72" i="46"/>
  <c r="L86" i="46" l="1"/>
  <c r="J46" i="46"/>
  <c r="J7" i="46" l="1"/>
  <c r="J49" i="45" l="1"/>
  <c r="J45" i="45"/>
  <c r="J41" i="45"/>
  <c r="J37" i="45"/>
  <c r="J33" i="45"/>
  <c r="J48" i="45"/>
  <c r="J44" i="45"/>
  <c r="J40" i="45"/>
  <c r="J36" i="45"/>
  <c r="J32" i="45"/>
  <c r="J47" i="45"/>
  <c r="J43" i="45"/>
  <c r="J39" i="45"/>
  <c r="J35" i="45"/>
  <c r="J31" i="45"/>
  <c r="J73" i="46"/>
  <c r="J67" i="46"/>
  <c r="J61" i="46"/>
  <c r="J55" i="46"/>
  <c r="J66" i="46"/>
  <c r="J60" i="46"/>
  <c r="J54" i="46"/>
  <c r="J70" i="46"/>
  <c r="J64" i="46"/>
  <c r="J58" i="46"/>
  <c r="J52" i="46"/>
  <c r="J69" i="46"/>
  <c r="J63" i="46"/>
  <c r="J57" i="46"/>
  <c r="J51" i="46"/>
  <c r="J29" i="45" l="1"/>
  <c r="J28" i="45"/>
  <c r="J27" i="45"/>
  <c r="J49" i="46" l="1"/>
  <c r="J48" i="46"/>
  <c r="J33" i="46"/>
  <c r="J45" i="46"/>
  <c r="J78" i="46" l="1"/>
  <c r="K85" i="46" s="1"/>
  <c r="I10" i="47"/>
  <c r="I11" i="47"/>
  <c r="I12" i="47"/>
  <c r="I13" i="47"/>
  <c r="I8" i="47"/>
  <c r="J25" i="45"/>
  <c r="J24" i="45"/>
  <c r="K57" i="45" s="1"/>
  <c r="J23" i="45"/>
  <c r="K56" i="45" s="1"/>
  <c r="I11" i="44"/>
  <c r="I12" i="44"/>
  <c r="I13" i="44"/>
  <c r="I14" i="44"/>
  <c r="I10" i="44"/>
  <c r="I9" i="44"/>
  <c r="J43" i="46"/>
  <c r="J40" i="46"/>
  <c r="J39" i="46"/>
  <c r="J75" i="46" s="1"/>
  <c r="K82" i="46" s="1"/>
  <c r="J37" i="46"/>
  <c r="J34" i="46"/>
  <c r="I8" i="44"/>
  <c r="J17" i="47" l="1"/>
  <c r="J17" i="44"/>
  <c r="J76" i="46"/>
  <c r="K83" i="46" s="1"/>
  <c r="I15" i="47"/>
  <c r="J21" i="45"/>
  <c r="J79" i="46" l="1"/>
  <c r="K86" i="46" s="1"/>
  <c r="J31" i="46"/>
  <c r="J52" i="45" l="1"/>
  <c r="J17" i="45"/>
  <c r="J13" i="46" l="1"/>
  <c r="J5" i="45" l="1"/>
  <c r="K58" i="45" s="1"/>
  <c r="J51" i="45"/>
  <c r="I15" i="44"/>
  <c r="J53" i="45" l="1"/>
  <c r="I37" i="45" l="1"/>
  <c r="H15" i="47" l="1"/>
  <c r="I17" i="47" s="1"/>
  <c r="I52" i="45"/>
  <c r="J57" i="45" s="1"/>
  <c r="I51" i="45"/>
  <c r="J56" i="45" s="1"/>
  <c r="I49" i="45"/>
  <c r="I45" i="45"/>
  <c r="I41" i="45"/>
  <c r="I33" i="45"/>
  <c r="I29" i="45"/>
  <c r="I25" i="45"/>
  <c r="I21" i="45"/>
  <c r="I17" i="45"/>
  <c r="I13" i="45"/>
  <c r="I9" i="45"/>
  <c r="I5" i="45"/>
  <c r="H15" i="44"/>
  <c r="I17" i="44" s="1"/>
  <c r="I78" i="46"/>
  <c r="J85" i="46" s="1"/>
  <c r="I76" i="46"/>
  <c r="J83" i="46" s="1"/>
  <c r="I75" i="46"/>
  <c r="J82" i="46" s="1"/>
  <c r="I73" i="46"/>
  <c r="I67" i="46"/>
  <c r="I61" i="46"/>
  <c r="I55" i="46"/>
  <c r="I49" i="46"/>
  <c r="I43" i="46"/>
  <c r="I37" i="46"/>
  <c r="I31" i="46"/>
  <c r="I25" i="46"/>
  <c r="I19" i="46"/>
  <c r="I13" i="46"/>
  <c r="I7" i="46"/>
  <c r="I79" i="46" l="1"/>
  <c r="J86" i="46" s="1"/>
  <c r="I53" i="45"/>
  <c r="J58" i="45" s="1"/>
  <c r="I85" i="46"/>
  <c r="H52" i="45" l="1"/>
  <c r="I57" i="45" l="1"/>
  <c r="H75" i="46"/>
  <c r="H76" i="46"/>
  <c r="H79" i="46" l="1"/>
  <c r="I83" i="46"/>
  <c r="I86" i="46"/>
  <c r="I82" i="46"/>
  <c r="G15" i="47"/>
  <c r="F15" i="47"/>
  <c r="E15" i="47"/>
  <c r="D15" i="47"/>
  <c r="C15" i="47"/>
  <c r="B15" i="47"/>
  <c r="H85" i="46"/>
  <c r="F78" i="46"/>
  <c r="E78" i="46"/>
  <c r="D78" i="46"/>
  <c r="G76" i="46"/>
  <c r="H83" i="46" s="1"/>
  <c r="F76" i="46"/>
  <c r="E76" i="46"/>
  <c r="D76" i="46"/>
  <c r="G75" i="46"/>
  <c r="F75" i="46"/>
  <c r="E75" i="46"/>
  <c r="D75" i="46"/>
  <c r="H73" i="46"/>
  <c r="G73" i="46"/>
  <c r="F73" i="46"/>
  <c r="E73" i="46"/>
  <c r="D73" i="46"/>
  <c r="H67" i="46"/>
  <c r="G67" i="46"/>
  <c r="F67" i="46"/>
  <c r="E67" i="46"/>
  <c r="D67" i="46"/>
  <c r="H61" i="46"/>
  <c r="G61" i="46"/>
  <c r="F61" i="46"/>
  <c r="E61" i="46"/>
  <c r="D61" i="46"/>
  <c r="H55" i="46"/>
  <c r="G55" i="46"/>
  <c r="F55" i="46"/>
  <c r="E55" i="46"/>
  <c r="D55" i="46"/>
  <c r="H49" i="46"/>
  <c r="G49" i="46"/>
  <c r="F49" i="46"/>
  <c r="E49" i="46"/>
  <c r="D49" i="46"/>
  <c r="H43" i="46"/>
  <c r="G43" i="46"/>
  <c r="F43" i="46"/>
  <c r="E43" i="46"/>
  <c r="D43" i="46"/>
  <c r="H37" i="46"/>
  <c r="G37" i="46"/>
  <c r="F37" i="46"/>
  <c r="E37" i="46"/>
  <c r="D37" i="46"/>
  <c r="H31" i="46"/>
  <c r="G31" i="46"/>
  <c r="F31" i="46"/>
  <c r="E31" i="46"/>
  <c r="D31" i="46"/>
  <c r="H25" i="46"/>
  <c r="G25" i="46"/>
  <c r="F25" i="46"/>
  <c r="E25" i="46"/>
  <c r="D25" i="46"/>
  <c r="H19" i="46"/>
  <c r="G19" i="46"/>
  <c r="F19" i="46"/>
  <c r="E19" i="46"/>
  <c r="D19" i="46"/>
  <c r="H13" i="46"/>
  <c r="G13" i="46"/>
  <c r="F13" i="46"/>
  <c r="E13" i="46"/>
  <c r="D13" i="46"/>
  <c r="H7" i="46"/>
  <c r="G7" i="46"/>
  <c r="F7" i="46"/>
  <c r="E7" i="46"/>
  <c r="D7" i="46"/>
  <c r="G52" i="45"/>
  <c r="H57" i="45" s="1"/>
  <c r="F52" i="45"/>
  <c r="E52" i="45"/>
  <c r="D52" i="45"/>
  <c r="C52" i="45"/>
  <c r="H51" i="45"/>
  <c r="G51" i="45"/>
  <c r="F51" i="45"/>
  <c r="E51" i="45"/>
  <c r="D51" i="45"/>
  <c r="C51" i="45"/>
  <c r="H49" i="45"/>
  <c r="G49" i="45"/>
  <c r="F49" i="45"/>
  <c r="E49" i="45"/>
  <c r="D49" i="45"/>
  <c r="C49" i="45"/>
  <c r="H45" i="45"/>
  <c r="G45" i="45"/>
  <c r="F45" i="45"/>
  <c r="E45" i="45"/>
  <c r="D45" i="45"/>
  <c r="C45" i="45"/>
  <c r="H41" i="45"/>
  <c r="G41" i="45"/>
  <c r="F41" i="45"/>
  <c r="E41" i="45"/>
  <c r="D41" i="45"/>
  <c r="C41" i="45"/>
  <c r="H37" i="45"/>
  <c r="G37" i="45"/>
  <c r="F37" i="45"/>
  <c r="E37" i="45"/>
  <c r="D37" i="45"/>
  <c r="C37" i="45"/>
  <c r="H33" i="45"/>
  <c r="G33" i="45"/>
  <c r="F33" i="45"/>
  <c r="E33" i="45"/>
  <c r="D33" i="45"/>
  <c r="C33" i="45"/>
  <c r="H29" i="45"/>
  <c r="G29" i="45"/>
  <c r="F29" i="45"/>
  <c r="E29" i="45"/>
  <c r="D29" i="45"/>
  <c r="C29" i="45"/>
  <c r="H25" i="45"/>
  <c r="G25" i="45"/>
  <c r="F25" i="45"/>
  <c r="E25" i="45"/>
  <c r="D25" i="45"/>
  <c r="C25" i="45"/>
  <c r="H21" i="45"/>
  <c r="G21" i="45"/>
  <c r="F21" i="45"/>
  <c r="E21" i="45"/>
  <c r="D21" i="45"/>
  <c r="C21" i="45"/>
  <c r="H17" i="45"/>
  <c r="G17" i="45"/>
  <c r="F17" i="45"/>
  <c r="E17" i="45"/>
  <c r="D17" i="45"/>
  <c r="C17" i="45"/>
  <c r="H13" i="45"/>
  <c r="G13" i="45"/>
  <c r="F13" i="45"/>
  <c r="E13" i="45"/>
  <c r="D13" i="45"/>
  <c r="C13" i="45"/>
  <c r="H9" i="45"/>
  <c r="G9" i="45"/>
  <c r="F9" i="45"/>
  <c r="E9" i="45"/>
  <c r="D9" i="45"/>
  <c r="C9" i="45"/>
  <c r="H5" i="45"/>
  <c r="G5" i="45"/>
  <c r="F5" i="45"/>
  <c r="E5" i="45"/>
  <c r="D5" i="45"/>
  <c r="C5" i="45"/>
  <c r="G15" i="44"/>
  <c r="F15" i="44"/>
  <c r="E15" i="44"/>
  <c r="D15" i="44"/>
  <c r="C15" i="44"/>
  <c r="C17" i="47" l="1"/>
  <c r="D17" i="47"/>
  <c r="E17" i="47"/>
  <c r="F17" i="47"/>
  <c r="G17" i="47"/>
  <c r="H17" i="47"/>
  <c r="G17" i="44"/>
  <c r="H17" i="44"/>
  <c r="C53" i="45"/>
  <c r="H56" i="45"/>
  <c r="I56" i="45"/>
  <c r="H82" i="46"/>
  <c r="G79" i="46"/>
  <c r="H86" i="46" s="1"/>
  <c r="F79" i="46"/>
  <c r="E53" i="45"/>
  <c r="G53" i="45"/>
  <c r="G56" i="45"/>
  <c r="H53" i="45"/>
  <c r="D17" i="44"/>
  <c r="F17" i="44"/>
  <c r="E17" i="44"/>
  <c r="C17" i="44"/>
  <c r="G82" i="46"/>
  <c r="F83" i="46"/>
  <c r="E82" i="46"/>
  <c r="E85" i="46"/>
  <c r="G85" i="46"/>
  <c r="F82" i="46"/>
  <c r="E83" i="46"/>
  <c r="G83" i="46"/>
  <c r="F85" i="46"/>
  <c r="E79" i="46"/>
  <c r="D79" i="46"/>
  <c r="D56" i="45"/>
  <c r="F56" i="45"/>
  <c r="E57" i="45"/>
  <c r="G57" i="45"/>
  <c r="D57" i="45"/>
  <c r="F57" i="45"/>
  <c r="D53" i="45"/>
  <c r="F53" i="45"/>
  <c r="F58" i="45" s="1"/>
  <c r="E56" i="45"/>
  <c r="D58" i="45" l="1"/>
  <c r="H58" i="45"/>
  <c r="I58" i="45"/>
  <c r="F86" i="46"/>
  <c r="E86" i="46"/>
  <c r="G86" i="46"/>
  <c r="G58" i="45"/>
  <c r="E58" i="45"/>
</calcChain>
</file>

<file path=xl/sharedStrings.xml><?xml version="1.0" encoding="utf-8"?>
<sst xmlns="http://schemas.openxmlformats.org/spreadsheetml/2006/main" count="191" uniqueCount="37">
  <si>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</si>
  <si>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</si>
  <si>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</si>
  <si>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</si>
  <si>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</si>
  <si>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</si>
  <si>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</si>
  <si>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</si>
  <si>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</si>
  <si>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</si>
  <si>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</si>
  <si>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</si>
  <si>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</si>
  <si>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Container</t>
  </si>
  <si>
    <t>Breakbulk</t>
  </si>
  <si>
    <t>Total TEUs</t>
  </si>
  <si>
    <t>% Change</t>
  </si>
  <si>
    <t>General Cargo (Short Tons)</t>
  </si>
  <si>
    <t>Ship Calls*</t>
  </si>
  <si>
    <t>Export Loads</t>
  </si>
  <si>
    <t>Import Loads</t>
  </si>
  <si>
    <t>TEUs</t>
  </si>
  <si>
    <t>Total General Cargo</t>
  </si>
  <si>
    <t>Date</t>
  </si>
  <si>
    <t>Total Containers</t>
  </si>
  <si>
    <t>Ship Calls</t>
  </si>
  <si>
    <t>Export Empties</t>
  </si>
  <si>
    <t>Import Empties</t>
  </si>
  <si>
    <t>*Does not include Layberth</t>
  </si>
  <si>
    <t>Export Container Tonnage</t>
  </si>
  <si>
    <t>Import Container Tonnage</t>
  </si>
  <si>
    <t>Export Breakbulk Tonnage</t>
  </si>
  <si>
    <t>Import Breakbulk Tonnage</t>
  </si>
  <si>
    <t>Domestic Breakbulk Tonnage</t>
  </si>
  <si>
    <t>Export %</t>
  </si>
  <si>
    <t>Import %</t>
  </si>
  <si>
    <t>Containers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</si>
</sst>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2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b/>
      <sz val="28"/>
      <color theme="3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sz val="12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22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2" fillId="0" borderId="0" xfId="0" applyFont="1" applyFill="1"/>
    <xf numFmtId="0" fontId="3" fillId="0" borderId="0" xfId="0" applyFont="1" applyAlignment="1" applyProtection="1">
      <alignment vertical="center"/>
    </xf>
    <xf numFmtId="0" fontId="2" fillId="0" borderId="0" xfId="0" applyFont="1"/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5" fillId="3" borderId="0" xfId="0" applyFont="1" applyFill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/>
    </xf>
    <xf numFmtId="165" fontId="2" fillId="0" borderId="0" xfId="1" applyNumberFormat="1" applyFont="1" applyAlignment="1" applyProtection="1"/>
    <xf numFmtId="165" fontId="2" fillId="0" borderId="0" xfId="1" applyNumberFormat="1" applyFont="1"/>
    <xf numFmtId="165" fontId="2" fillId="2" borderId="0" xfId="1" applyNumberFormat="1" applyFont="1" applyFill="1" applyAlignment="1" applyProtection="1"/>
    <xf numFmtId="165" fontId="2" fillId="0" borderId="0" xfId="0" applyNumberFormat="1" applyFont="1" applyAlignment="1" applyProtection="1"/>
    <xf numFmtId="0" fontId="4" fillId="3" borderId="0" xfId="0" applyFont="1" applyFill="1" applyProtection="1"/>
    <xf numFmtId="0" fontId="4" fillId="3" borderId="0" xfId="0" applyFont="1" applyFill="1" applyAlignment="1" applyProtection="1">
      <alignment horizontal="right"/>
    </xf>
    <xf numFmtId="165" fontId="5" fillId="3" borderId="0" xfId="1" applyNumberFormat="1" applyFont="1" applyFill="1" applyAlignment="1" applyProtection="1">
      <alignment horizontal="right" vertical="center"/>
    </xf>
    <xf numFmtId="165" fontId="5" fillId="3" borderId="0" xfId="0" applyNumberFormat="1" applyFont="1" applyFill="1" applyAlignment="1" applyProtection="1">
      <alignment horizontal="right" vertical="center"/>
    </xf>
    <xf numFmtId="165" fontId="2" fillId="0" borderId="0" xfId="1" applyNumberFormat="1" applyFont="1" applyAlignment="1" applyProtection="1">
      <alignment horizontal="center"/>
    </xf>
    <xf numFmtId="165" fontId="2" fillId="0" borderId="0" xfId="1" applyNumberFormat="1" applyFont="1" applyAlignment="1" applyProtection="1">
      <alignment horizontal="left"/>
    </xf>
    <xf numFmtId="165" fontId="2" fillId="2" borderId="0" xfId="0" applyNumberFormat="1" applyFont="1" applyFill="1" applyAlignment="1" applyProtection="1"/>
    <xf numFmtId="165" fontId="2" fillId="0" borderId="0" xfId="0" applyNumberFormat="1" applyFont="1" applyFill="1" applyAlignment="1" applyProtection="1"/>
    <xf numFmtId="165" fontId="2" fillId="0" borderId="0" xfId="1" applyNumberFormat="1" applyFont="1" applyAlignment="1" applyProtection="1">
      <alignment horizontal="centerContinuous"/>
    </xf>
    <xf numFmtId="37" fontId="7" fillId="0" borderId="0" xfId="0" applyNumberFormat="1" applyFont="1" applyProtection="1"/>
    <xf numFmtId="165" fontId="7" fillId="0" borderId="0" xfId="1" applyNumberFormat="1" applyFont="1" applyProtection="1"/>
    <xf numFmtId="165" fontId="7" fillId="0" borderId="0" xfId="0" applyNumberFormat="1" applyFont="1" applyAlignment="1" applyProtection="1"/>
    <xf numFmtId="165" fontId="7" fillId="0" borderId="0" xfId="1" applyNumberFormat="1" applyFont="1" applyAlignment="1" applyProtection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4" borderId="0" xfId="0" applyFont="1" applyFill="1" applyBorder="1"/>
    <xf numFmtId="0" fontId="2" fillId="4" borderId="0" xfId="0" applyFont="1" applyFill="1" applyBorder="1" applyAlignment="1" applyProtection="1">
      <alignment horizontal="right"/>
    </xf>
    <xf numFmtId="164" fontId="7" fillId="4" borderId="0" xfId="2" applyNumberFormat="1" applyFont="1" applyFill="1" applyBorder="1" applyAlignment="1" applyProtection="1">
      <alignment horizontal="right"/>
    </xf>
    <xf numFmtId="164" fontId="7" fillId="4" borderId="0" xfId="2" applyNumberFormat="1" applyFont="1" applyFill="1" applyBorder="1" applyAlignment="1">
      <alignment horizontal="right"/>
    </xf>
    <xf numFmtId="164" fontId="2" fillId="0" borderId="0" xfId="2" applyNumberFormat="1" applyFont="1"/>
    <xf numFmtId="0" fontId="6" fillId="0" borderId="0" xfId="0" applyFont="1" applyAlignment="1" applyProtection="1">
      <alignment horizontal="right"/>
    </xf>
    <xf numFmtId="165" fontId="2" fillId="0" borderId="0" xfId="1" applyNumberFormat="1" applyFont="1" applyAlignment="1" applyProtection="1">
      <alignment horizontal="right"/>
    </xf>
    <xf numFmtId="37" fontId="2" fillId="0" borderId="0" xfId="0" applyNumberFormat="1" applyFont="1"/>
    <xf numFmtId="165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 applyProtection="1">
      <alignment horizontal="right"/>
    </xf>
    <xf numFmtId="10" fontId="2" fillId="0" borderId="0" xfId="2" applyNumberFormat="1" applyFont="1"/>
    <xf numFmtId="165" fontId="2" fillId="0" borderId="0" xfId="1" applyNumberFormat="1" applyFont="1" applyFill="1" applyAlignment="1" applyProtection="1">
      <alignment horizontal="right"/>
    </xf>
    <xf numFmtId="0" fontId="8" fillId="0" borderId="0" xfId="0" applyFont="1" applyProtection="1"/>
    <xf numFmtId="164" fontId="7" fillId="0" borderId="0" xfId="0" applyNumberFormat="1" applyFont="1" applyProtection="1"/>
    <xf numFmtId="10" fontId="7" fillId="0" borderId="0" xfId="0" applyNumberFormat="1" applyFont="1" applyProtection="1"/>
    <xf numFmtId="0" fontId="7" fillId="0" borderId="0" xfId="0" applyFont="1"/>
    <xf numFmtId="0" fontId="7" fillId="0" borderId="0" xfId="0" applyFont="1" applyProtection="1"/>
    <xf numFmtId="0" fontId="2" fillId="0" borderId="0" xfId="0" applyFont="1" applyAlignment="1">
      <alignment horizontal="center"/>
    </xf>
    <xf numFmtId="37" fontId="2" fillId="0" borderId="0" xfId="0" applyNumberFormat="1" applyFont="1" applyProtection="1"/>
    <xf numFmtId="165" fontId="2" fillId="0" borderId="0" xfId="0" applyNumberFormat="1" applyFont="1" applyProtection="1"/>
    <xf numFmtId="165" fontId="2" fillId="0" borderId="0" xfId="1" applyNumberFormat="1" applyFont="1" applyFill="1" applyAlignment="1" applyProtection="1"/>
    <xf numFmtId="165" fontId="2" fillId="0" borderId="0" xfId="0" applyNumberFormat="1" applyFont="1" applyFill="1" applyProtection="1"/>
    <xf numFmtId="165" fontId="7" fillId="0" borderId="0" xfId="0" applyNumberFormat="1" applyFont="1" applyProtection="1"/>
    <xf numFmtId="0" fontId="2" fillId="4" borderId="0" xfId="0" applyFont="1" applyFill="1" applyBorder="1" applyAlignment="1" applyProtection="1">
      <alignment horizontal="right"/>
      <protection locked="0"/>
    </xf>
    <xf numFmtId="164" fontId="7" fillId="4" borderId="0" xfId="2" applyNumberFormat="1" applyFont="1" applyFill="1" applyBorder="1" applyProtection="1">
      <protection locked="0"/>
    </xf>
    <xf numFmtId="10" fontId="7" fillId="4" borderId="0" xfId="2" applyNumberFormat="1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165" fontId="2" fillId="0" borderId="0" xfId="1" applyNumberFormat="1" applyFont="1" applyAlignment="1">
      <alignment horizontal="right"/>
    </xf>
    <xf numFmtId="165" fontId="2" fillId="0" borderId="0" xfId="1" applyNumberFormat="1" applyFont="1" applyFill="1" applyAlignment="1">
      <alignment horizontal="right"/>
    </xf>
    <xf numFmtId="37" fontId="7" fillId="0" borderId="0" xfId="0" applyNumberFormat="1" applyFont="1" applyAlignment="1" applyProtection="1">
      <alignment horizontal="right"/>
    </xf>
    <xf numFmtId="0" fontId="4" fillId="5" borderId="0" xfId="0" applyFont="1" applyFill="1" applyAlignment="1" applyProtection="1">
      <alignment horizontal="center"/>
    </xf>
    <xf numFmtId="0" fontId="9" fillId="5" borderId="0" xfId="0" applyFont="1" applyFill="1" applyAlignment="1" applyProtection="1">
      <alignment horizontal="right" vertical="center"/>
    </xf>
    <xf numFmtId="0" fontId="7" fillId="0" borderId="0" xfId="0" applyFont="1" applyAlignment="1" applyProtection="1">
      <alignment horizontal="right"/>
    </xf>
    <xf numFmtId="0" fontId="10" fillId="0" borderId="0" xfId="0" applyFont="1" applyProtection="1"/>
    <xf numFmtId="0" fontId="9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right" vertical="center"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Border="1" applyAlignment="1" applyProtection="1">
      <alignment wrapText="1"/>
      <protection locked="0"/>
    </xf>
    <xf numFmtId="0" fontId="9" fillId="3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right" vertical="center"/>
    </xf>
    <xf numFmtId="0" fontId="2" fillId="0" borderId="0" xfId="0" applyFont="1" applyProtection="1"/>
    <xf numFmtId="0" fontId="9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right" vertical="center"/>
    </xf>
    <xf numFmtId="164" fontId="11" fillId="0" borderId="0" xfId="2" applyNumberFormat="1" applyFont="1"/>
    <xf numFmtId="0" fontId="9" fillId="3" borderId="0" xfId="0" applyFont="1" applyFill="1" applyBorder="1" applyAlignment="1" applyProtection="1">
      <alignment horizontal="left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694532</xdr:colOff>
      <xdr:row>0</xdr:row>
      <xdr:rowOff>715471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42875"/>
          <a:ext cx="1456532" cy="5725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2</xdr:col>
      <xdr:colOff>623094</xdr:colOff>
      <xdr:row>0</xdr:row>
      <xdr:rowOff>699596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27000"/>
          <a:ext cx="1456532" cy="5725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150813</xdr:colOff>
      <xdr:row>0</xdr:row>
      <xdr:rowOff>142875</xdr:rowOff>
    </xdr:from>
    <xdr:to>
      <xdr:col>1</xdr:col>
      <xdr:colOff>1075532</xdr:colOff>
      <xdr:row>0</xdr:row>
      <xdr:rowOff>715471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813" y="142875"/>
          <a:ext cx="1456532" cy="5725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111125</xdr:rowOff>
    </xdr:from>
    <xdr:to>
      <xdr:col>2</xdr:col>
      <xdr:colOff>591344</xdr:colOff>
      <xdr:row>0</xdr:row>
      <xdr:rowOff>683721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111125"/>
          <a:ext cx="1456532" cy="572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OV2015">
  <a:themeElements>
    <a:clrScheme name="Port of Virginia">
      <a:dk1>
        <a:sysClr val="windowText" lastClr="000000"/>
      </a:dk1>
      <a:lt1>
        <a:sysClr val="window" lastClr="FFFFFF"/>
      </a:lt1>
      <a:dk2>
        <a:srgbClr val="003C5B"/>
      </a:dk2>
      <a:lt2>
        <a:srgbClr val="939598"/>
      </a:lt2>
      <a:accent1>
        <a:srgbClr val="00ADBB"/>
      </a:accent1>
      <a:accent2>
        <a:srgbClr val="003C5B"/>
      </a:accent2>
      <a:accent3>
        <a:srgbClr val="8D7249"/>
      </a:accent3>
      <a:accent4>
        <a:srgbClr val="7F56C6"/>
      </a:accent4>
      <a:accent5>
        <a:srgbClr val="70D549"/>
      </a:accent5>
      <a:accent6>
        <a:srgbClr val="FF6700"/>
      </a:accent6>
      <a:hlink>
        <a:srgbClr val="00ADBB"/>
      </a:hlink>
      <a:folHlink>
        <a:srgbClr val="7F56C6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POV Theme" id="{BDDA1052-64BF-4ABA-8F37-3D4918EEC709}" vid="{6B9F5CA8-7ACB-4431-9090-2ECC795B81F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102"/>
  <sheetViews>
    <sheetView showGridLines="0" tabSelected="1" defaultGridColor="0" colorId="9" zoomScale="70" zoomScaleNormal="70" zoomScalePageLayoutView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11.4609375" defaultRowHeight="15.5" x14ac:dyDescent="0.35"/>
  <cols>
    <col min="1" max="1" width="10.921875" style="1" customWidth="1"/>
    <col min="2" max="2" width="15" style="26" customWidth="1"/>
    <col min="3" max="3" width="14.61328125" style="3" hidden="1" customWidth="1"/>
    <col min="4" max="9" width="14.84375" style="3" customWidth="1"/>
    <col min="10" max="10" width="15" style="26" customWidth="1"/>
    <col min="11" max="12" width="14.84375" style="3" customWidth="1"/>
    <col min="13" max="13" width="11.53515625" style="3" customWidth="1"/>
    <col min="14" max="16384" width="11.4609375" style="3"/>
  </cols>
  <sheetData>
    <row r="1" spans="1:14" ht="65" customHeight="1" x14ac:dyDescent="0.35">
      <c r="B1" s="2"/>
      <c r="D1" s="2" t="s">
        <v>21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7" customFormat="1" ht="21.75" customHeight="1" x14ac:dyDescent="0.35">
      <c r="A2" s="4"/>
      <c r="B2" s="5"/>
      <c r="C2" s="64">
        <v>2009</v>
      </c>
      <c r="D2" s="64">
        <v>2010</v>
      </c>
      <c r="E2" s="64">
        <v>2011</v>
      </c>
      <c r="F2" s="64">
        <v>2012</v>
      </c>
      <c r="G2" s="64">
        <v>2013</v>
      </c>
      <c r="H2" s="64">
        <v>2014</v>
      </c>
      <c r="I2" s="64">
        <v>2015</v>
      </c>
      <c r="J2" s="64">
        <v>2016</v>
      </c>
      <c r="K2" s="64">
        <v>2017</v>
      </c>
      <c r="L2" s="64">
        <v>2018</v>
      </c>
      <c r="M2" s="64">
        <v>2019</v>
      </c>
      <c r="N2" s="64">
        <v>2020</v>
      </c>
    </row>
    <row r="3" spans="1:14" ht="20" customHeight="1" x14ac:dyDescent="0.35">
      <c r="A3" s="45" t="s">
        <v>1</v>
      </c>
      <c r="B3" s="8" t="s">
        <v>19</v>
      </c>
      <c r="C3" s="9">
        <v>54809</v>
      </c>
      <c r="D3" s="9">
        <v>64664</v>
      </c>
      <c r="E3" s="9">
        <v>71433</v>
      </c>
      <c r="F3" s="9">
        <v>69867</v>
      </c>
      <c r="G3" s="10">
        <v>72685.25</v>
      </c>
      <c r="H3" s="9">
        <v>78065</v>
      </c>
      <c r="I3" s="9">
        <v>83349.25</v>
      </c>
      <c r="J3" s="9">
        <v>76359.75</v>
      </c>
      <c r="K3" s="9">
        <f>Data!B9</f>
        <v>89766.5</v>
      </c>
      <c r="L3" s="9">
        <f>Data!$B21</f>
        <v>76293.5</v>
      </c>
      <c r="M3" s="9">
        <f>Data!$B33</f>
        <v>77948.25</v>
      </c>
      <c r="N3" s="9">
        <f>Data!$B45</f>
        <v>79328</v>
      </c>
    </row>
    <row r="4" spans="1:14" ht="20" customHeight="1" x14ac:dyDescent="0.35">
      <c r="A4" s="45"/>
      <c r="B4" s="8" t="s">
        <v>20</v>
      </c>
      <c r="C4" s="9">
        <v>55634</v>
      </c>
      <c r="D4" s="9">
        <v>51330</v>
      </c>
      <c r="E4" s="9">
        <v>64939</v>
      </c>
      <c r="F4" s="9">
        <v>62271</v>
      </c>
      <c r="G4" s="9">
        <v>62405</v>
      </c>
      <c r="H4" s="9">
        <v>69836</v>
      </c>
      <c r="I4" s="9">
        <v>79732.75</v>
      </c>
      <c r="J4" s="11">
        <v>84185.5</v>
      </c>
      <c r="K4" s="9">
        <f>Data!C9</f>
        <v>101301.5</v>
      </c>
      <c r="L4" s="9">
        <f>Data!$C21</f>
        <v>104149.75</v>
      </c>
      <c r="M4" s="9">
        <f>Data!$C33</f>
        <v>109756.5</v>
      </c>
      <c r="N4" s="9">
        <f>Data!$C45</f>
        <v>108884</v>
      </c>
    </row>
    <row r="5" spans="1:14" ht="20" customHeight="1" x14ac:dyDescent="0.35">
      <c r="A5" s="45"/>
      <c r="B5" s="8" t="s">
        <v>26</v>
      </c>
      <c r="C5" s="9">
        <v>21532</v>
      </c>
      <c r="D5" s="9">
        <v>10705</v>
      </c>
      <c r="E5" s="11">
        <v>11648</v>
      </c>
      <c r="F5" s="9">
        <v>13559</v>
      </c>
      <c r="G5" s="9">
        <v>12171.75</v>
      </c>
      <c r="H5" s="9">
        <v>12731.75</v>
      </c>
      <c r="I5" s="9">
        <v>23108.25</v>
      </c>
      <c r="J5" s="11">
        <v>26786</v>
      </c>
      <c r="K5" s="9">
        <f>Data!D9</f>
        <v>31465.5</v>
      </c>
      <c r="L5" s="9">
        <f>Data!$D21</f>
        <v>37882.5</v>
      </c>
      <c r="M5" s="9">
        <f>Data!$D33</f>
        <v>50537.75</v>
      </c>
      <c r="N5" s="9">
        <f>Data!$D45</f>
        <v>36655.5</v>
      </c>
    </row>
    <row r="6" spans="1:14" ht="20" customHeight="1" x14ac:dyDescent="0.35">
      <c r="A6" s="45"/>
      <c r="B6" s="8" t="s">
        <v>27</v>
      </c>
      <c r="C6" s="9">
        <v>6019</v>
      </c>
      <c r="D6" s="9">
        <v>17398</v>
      </c>
      <c r="E6" s="11">
        <v>11245</v>
      </c>
      <c r="F6" s="9">
        <v>8602.75</v>
      </c>
      <c r="G6" s="10">
        <v>11504.25</v>
      </c>
      <c r="H6" s="12">
        <v>6638.75</v>
      </c>
      <c r="I6" s="12">
        <v>5805.75</v>
      </c>
      <c r="J6" s="12">
        <v>5513</v>
      </c>
      <c r="K6" s="9">
        <f>Data!E9</f>
        <v>5982.5</v>
      </c>
      <c r="L6" s="9">
        <f>Data!$E21</f>
        <v>2208</v>
      </c>
      <c r="M6" s="9">
        <f>Data!$E33</f>
        <v>1868</v>
      </c>
      <c r="N6" s="9">
        <f>Data!$E45</f>
        <v>2366</v>
      </c>
    </row>
    <row r="7" spans="1:14" ht="20" customHeight="1" x14ac:dyDescent="0.35">
      <c r="A7" s="45"/>
      <c r="B7" s="8" t="s">
        <v>15</v>
      </c>
      <c r="C7" s="12">
        <f t="shared" ref="C7" si="0">SUM(C3:C6)</f>
        <v>137994</v>
      </c>
      <c r="D7" s="12">
        <f>SUM(D3:D6)</f>
        <v>144097</v>
      </c>
      <c r="E7" s="12">
        <f>SUM(E3:E6)</f>
        <v>159265</v>
      </c>
      <c r="F7" s="12">
        <f>SUM(F3:F6)</f>
        <v>154299.75</v>
      </c>
      <c r="G7" s="9">
        <f>SUM(G3:G6)</f>
        <v>158766.25</v>
      </c>
      <c r="H7" s="12">
        <f>SUM(H3:H6)</f>
        <v>167271.5</v>
      </c>
      <c r="I7" s="12">
        <f t="shared" ref="I7" si="1">SUM(I3:I6)</f>
        <v>191996</v>
      </c>
      <c r="J7" s="12">
        <f>SUM(J3:J6)</f>
        <v>192844.25</v>
      </c>
      <c r="K7" s="12">
        <f>Data!F9</f>
        <v>228516</v>
      </c>
      <c r="L7" s="12">
        <f>Data!$F21</f>
        <v>220533.75</v>
      </c>
      <c r="M7" s="12">
        <f>Data!$F33</f>
        <v>240110.5</v>
      </c>
      <c r="N7" s="12">
        <f>Data!$F45</f>
        <v>227233.5</v>
      </c>
    </row>
    <row r="8" spans="1:14" ht="20" customHeight="1" x14ac:dyDescent="0.35">
      <c r="A8" s="13"/>
      <c r="B8" s="14"/>
      <c r="C8" s="13"/>
      <c r="D8" s="13"/>
      <c r="E8" s="13"/>
      <c r="F8" s="13"/>
      <c r="G8" s="15"/>
      <c r="H8" s="6"/>
      <c r="I8" s="6"/>
      <c r="J8" s="16"/>
      <c r="K8" s="6"/>
      <c r="L8" s="6"/>
      <c r="M8" s="6"/>
      <c r="N8" s="6"/>
    </row>
    <row r="9" spans="1:14" ht="20" customHeight="1" x14ac:dyDescent="0.35">
      <c r="A9" s="45" t="s">
        <v>2</v>
      </c>
      <c r="B9" s="8" t="s">
        <v>19</v>
      </c>
      <c r="C9" s="17">
        <v>58763</v>
      </c>
      <c r="D9" s="17">
        <v>72858</v>
      </c>
      <c r="E9" s="17">
        <v>67183</v>
      </c>
      <c r="F9" s="17">
        <v>75707.75</v>
      </c>
      <c r="G9" s="10">
        <v>79139</v>
      </c>
      <c r="H9" s="9">
        <v>81435.5</v>
      </c>
      <c r="I9" s="9">
        <v>76149.5</v>
      </c>
      <c r="J9" s="9">
        <v>82064.75</v>
      </c>
      <c r="K9" s="9">
        <f>Data!B10</f>
        <v>85826.5</v>
      </c>
      <c r="L9" s="9">
        <f>Data!$B22</f>
        <v>82103.75</v>
      </c>
      <c r="M9" s="9">
        <f>Data!$B34</f>
        <v>76641.75</v>
      </c>
      <c r="N9" s="9">
        <f>Data!$B46</f>
        <v>80834</v>
      </c>
    </row>
    <row r="10" spans="1:14" ht="20" customHeight="1" x14ac:dyDescent="0.35">
      <c r="A10" s="45"/>
      <c r="B10" s="8" t="s">
        <v>20</v>
      </c>
      <c r="C10" s="17">
        <v>55223</v>
      </c>
      <c r="D10" s="17">
        <v>60737</v>
      </c>
      <c r="E10" s="17">
        <v>61659</v>
      </c>
      <c r="F10" s="17">
        <v>62751.75</v>
      </c>
      <c r="G10" s="9">
        <v>68595</v>
      </c>
      <c r="H10" s="9">
        <v>77646.5</v>
      </c>
      <c r="I10" s="9">
        <v>76846.25</v>
      </c>
      <c r="J10" s="11">
        <v>99882.75</v>
      </c>
      <c r="K10" s="9">
        <f>Data!C10</f>
        <v>96921.25</v>
      </c>
      <c r="L10" s="9">
        <f>Data!$C22</f>
        <v>100367.75</v>
      </c>
      <c r="M10" s="9">
        <f>Data!$C34</f>
        <v>105356.75</v>
      </c>
      <c r="N10" s="9">
        <f>Data!$C46</f>
        <v>97559</v>
      </c>
    </row>
    <row r="11" spans="1:14" ht="20" customHeight="1" x14ac:dyDescent="0.35">
      <c r="A11" s="45"/>
      <c r="B11" s="8" t="s">
        <v>26</v>
      </c>
      <c r="C11" s="17">
        <v>11786</v>
      </c>
      <c r="D11" s="17">
        <v>9442</v>
      </c>
      <c r="E11" s="17">
        <v>14368</v>
      </c>
      <c r="F11" s="17">
        <v>9976</v>
      </c>
      <c r="G11" s="9">
        <v>12404</v>
      </c>
      <c r="H11" s="9">
        <v>13725.5</v>
      </c>
      <c r="I11" s="9">
        <v>17263.5</v>
      </c>
      <c r="J11" s="11">
        <v>35020.75</v>
      </c>
      <c r="K11" s="9">
        <f>Data!D10</f>
        <v>30437</v>
      </c>
      <c r="L11" s="9">
        <f>Data!$D22</f>
        <v>34156</v>
      </c>
      <c r="M11" s="9">
        <f>Data!$D34</f>
        <v>44037.75</v>
      </c>
      <c r="N11" s="9">
        <f>Data!$D46</f>
        <v>27917.5</v>
      </c>
    </row>
    <row r="12" spans="1:14" ht="20" customHeight="1" x14ac:dyDescent="0.35">
      <c r="A12" s="45"/>
      <c r="B12" s="8" t="s">
        <v>27</v>
      </c>
      <c r="C12" s="17">
        <v>7587</v>
      </c>
      <c r="D12" s="17">
        <v>12012</v>
      </c>
      <c r="E12" s="17">
        <v>10436</v>
      </c>
      <c r="F12" s="17">
        <v>8614</v>
      </c>
      <c r="G12" s="10">
        <v>9253</v>
      </c>
      <c r="H12" s="12">
        <v>6716</v>
      </c>
      <c r="I12" s="12">
        <v>7845.5</v>
      </c>
      <c r="J12" s="12">
        <v>3758</v>
      </c>
      <c r="K12" s="12">
        <f>Data!E10</f>
        <v>7190.75</v>
      </c>
      <c r="L12" s="12">
        <f>Data!$E22</f>
        <v>2099</v>
      </c>
      <c r="M12" s="9">
        <f>Data!$E34</f>
        <v>2115</v>
      </c>
      <c r="N12" s="9">
        <f>Data!$E46</f>
        <v>1505.25</v>
      </c>
    </row>
    <row r="13" spans="1:14" ht="20" customHeight="1" x14ac:dyDescent="0.35">
      <c r="A13" s="45"/>
      <c r="B13" s="8" t="s">
        <v>15</v>
      </c>
      <c r="C13" s="12">
        <f t="shared" ref="C13:J13" si="2">SUM(C9:C12)</f>
        <v>133359</v>
      </c>
      <c r="D13" s="12">
        <f t="shared" si="2"/>
        <v>155049</v>
      </c>
      <c r="E13" s="12">
        <f t="shared" si="2"/>
        <v>153646</v>
      </c>
      <c r="F13" s="12">
        <f t="shared" si="2"/>
        <v>157049.5</v>
      </c>
      <c r="G13" s="9">
        <f t="shared" si="2"/>
        <v>169391</v>
      </c>
      <c r="H13" s="12">
        <f t="shared" si="2"/>
        <v>179523.5</v>
      </c>
      <c r="I13" s="12">
        <f t="shared" si="2"/>
        <v>178104.75</v>
      </c>
      <c r="J13" s="12">
        <f t="shared" si="2"/>
        <v>220726.25</v>
      </c>
      <c r="K13" s="12">
        <f>Data!F10</f>
        <v>220375.5</v>
      </c>
      <c r="L13" s="12">
        <f>Data!$F22</f>
        <v>218726.5</v>
      </c>
      <c r="M13" s="12">
        <f>Data!$F34</f>
        <v>228151.25</v>
      </c>
      <c r="N13" s="12">
        <f>Data!$F46</f>
        <v>207815.75</v>
      </c>
    </row>
    <row r="14" spans="1:14" ht="20" customHeight="1" x14ac:dyDescent="0.35">
      <c r="A14" s="13"/>
      <c r="B14" s="14"/>
      <c r="C14" s="13"/>
      <c r="D14" s="13"/>
      <c r="E14" s="13"/>
      <c r="F14" s="13"/>
      <c r="G14" s="15"/>
      <c r="H14" s="6"/>
      <c r="I14" s="6"/>
      <c r="J14" s="16"/>
      <c r="K14" s="6"/>
      <c r="L14" s="6"/>
      <c r="M14" s="6"/>
      <c r="N14" s="6"/>
    </row>
    <row r="15" spans="1:14" ht="20" customHeight="1" x14ac:dyDescent="0.35">
      <c r="A15" s="45" t="s">
        <v>3</v>
      </c>
      <c r="B15" s="8" t="s">
        <v>19</v>
      </c>
      <c r="C15" s="18">
        <v>64383</v>
      </c>
      <c r="D15" s="18">
        <v>77834</v>
      </c>
      <c r="E15" s="18">
        <v>76702</v>
      </c>
      <c r="F15" s="18">
        <v>79521</v>
      </c>
      <c r="G15" s="10">
        <v>87648.75</v>
      </c>
      <c r="H15" s="9">
        <v>93016.25</v>
      </c>
      <c r="I15" s="9">
        <v>96564.5</v>
      </c>
      <c r="J15" s="9">
        <v>89454.5</v>
      </c>
      <c r="K15" s="9">
        <f>Data!B11</f>
        <v>92384</v>
      </c>
      <c r="L15" s="9">
        <f>Data!$B23</f>
        <v>98648.25</v>
      </c>
      <c r="M15" s="9">
        <f>Data!$B35</f>
        <v>89282</v>
      </c>
      <c r="N15" s="9">
        <f>Data!$B47</f>
        <v>90761</v>
      </c>
    </row>
    <row r="16" spans="1:14" ht="20" customHeight="1" x14ac:dyDescent="0.35">
      <c r="A16" s="45"/>
      <c r="B16" s="8" t="s">
        <v>20</v>
      </c>
      <c r="C16" s="18">
        <v>53377</v>
      </c>
      <c r="D16" s="18">
        <v>63306</v>
      </c>
      <c r="E16" s="18">
        <v>60139.5</v>
      </c>
      <c r="F16" s="18">
        <v>68116.5</v>
      </c>
      <c r="G16" s="10">
        <v>70953.75</v>
      </c>
      <c r="H16" s="9">
        <v>80519.5</v>
      </c>
      <c r="I16" s="9">
        <v>105719</v>
      </c>
      <c r="J16" s="11">
        <v>91059</v>
      </c>
      <c r="K16" s="9">
        <f>Data!C11</f>
        <v>99664.75</v>
      </c>
      <c r="L16" s="9">
        <f>Data!$C23</f>
        <v>113122.5</v>
      </c>
      <c r="M16" s="9">
        <f>Data!$C35</f>
        <v>107039.5</v>
      </c>
      <c r="N16" s="9">
        <f>Data!$C47</f>
        <v>99129</v>
      </c>
    </row>
    <row r="17" spans="1:14" ht="20" customHeight="1" x14ac:dyDescent="0.35">
      <c r="A17" s="45"/>
      <c r="B17" s="8" t="s">
        <v>26</v>
      </c>
      <c r="C17" s="18">
        <v>9678</v>
      </c>
      <c r="D17" s="18">
        <v>9582</v>
      </c>
      <c r="E17" s="18">
        <v>13509</v>
      </c>
      <c r="F17" s="18">
        <v>10840</v>
      </c>
      <c r="G17" s="10">
        <v>11722</v>
      </c>
      <c r="H17" s="9">
        <v>14422.5</v>
      </c>
      <c r="I17" s="9">
        <v>17134.25</v>
      </c>
      <c r="J17" s="11">
        <v>28672.5</v>
      </c>
      <c r="K17" s="9">
        <f>Data!D11</f>
        <v>32487.75</v>
      </c>
      <c r="L17" s="9">
        <f>Data!$D23</f>
        <v>38151.5</v>
      </c>
      <c r="M17" s="9">
        <f>Data!$D35</f>
        <v>41711.75</v>
      </c>
      <c r="N17" s="9">
        <f>Data!$D47</f>
        <v>26347.25</v>
      </c>
    </row>
    <row r="18" spans="1:14" ht="20" customHeight="1" x14ac:dyDescent="0.35">
      <c r="A18" s="45"/>
      <c r="B18" s="8" t="s">
        <v>27</v>
      </c>
      <c r="C18" s="18">
        <v>9298</v>
      </c>
      <c r="D18" s="18">
        <v>16540</v>
      </c>
      <c r="E18" s="18">
        <v>9403.5</v>
      </c>
      <c r="F18" s="18">
        <v>8241</v>
      </c>
      <c r="G18" s="10">
        <v>9193.25</v>
      </c>
      <c r="H18" s="12">
        <v>9875.25</v>
      </c>
      <c r="I18" s="12">
        <v>9992.25</v>
      </c>
      <c r="J18" s="12">
        <v>4000</v>
      </c>
      <c r="K18" s="12">
        <f>Data!E11</f>
        <v>7611.75</v>
      </c>
      <c r="L18" s="12">
        <f>Data!$E23</f>
        <v>2308</v>
      </c>
      <c r="M18" s="9">
        <f>Data!$E35</f>
        <v>2002</v>
      </c>
      <c r="N18" s="9">
        <f>Data!$E47</f>
        <v>3078</v>
      </c>
    </row>
    <row r="19" spans="1:14" ht="20" customHeight="1" x14ac:dyDescent="0.35">
      <c r="A19" s="45"/>
      <c r="B19" s="8" t="s">
        <v>15</v>
      </c>
      <c r="C19" s="12">
        <f t="shared" ref="C19" si="3">SUM(C15:C18)</f>
        <v>136736</v>
      </c>
      <c r="D19" s="12">
        <f>SUM(D15:D18)</f>
        <v>167262</v>
      </c>
      <c r="E19" s="12">
        <f>SUM(E15:E18)</f>
        <v>159754</v>
      </c>
      <c r="F19" s="12">
        <f>SUM(F15:F18)</f>
        <v>166718.5</v>
      </c>
      <c r="G19" s="9">
        <f>SUM(G15:G18)</f>
        <v>179517.75</v>
      </c>
      <c r="H19" s="12">
        <f>SUM(H15:H18)</f>
        <v>197833.5</v>
      </c>
      <c r="I19" s="12">
        <f t="shared" ref="I19" si="4">SUM(I15:I18)</f>
        <v>229410</v>
      </c>
      <c r="J19" s="12">
        <f>SUM(J15:J18)</f>
        <v>213186</v>
      </c>
      <c r="K19" s="12">
        <f>Data!F11</f>
        <v>232148.25</v>
      </c>
      <c r="L19" s="12">
        <f>Data!$F23</f>
        <v>252230.25</v>
      </c>
      <c r="M19" s="12">
        <f>Data!$F35</f>
        <v>240035.25</v>
      </c>
      <c r="N19" s="12">
        <f>Data!$F47</f>
        <v>219315.25</v>
      </c>
    </row>
    <row r="20" spans="1:14" ht="20" customHeight="1" x14ac:dyDescent="0.35">
      <c r="A20" s="13"/>
      <c r="B20" s="14"/>
      <c r="C20" s="13"/>
      <c r="D20" s="13"/>
      <c r="E20" s="13"/>
      <c r="F20" s="13"/>
      <c r="G20" s="15"/>
      <c r="H20" s="6"/>
      <c r="I20" s="6"/>
      <c r="J20" s="16"/>
      <c r="K20" s="6"/>
      <c r="L20" s="6"/>
      <c r="M20" s="6"/>
      <c r="N20" s="6"/>
    </row>
    <row r="21" spans="1:14" ht="20" customHeight="1" x14ac:dyDescent="0.35">
      <c r="A21" s="45" t="s">
        <v>4</v>
      </c>
      <c r="B21" s="8" t="s">
        <v>19</v>
      </c>
      <c r="C21" s="18">
        <v>65024</v>
      </c>
      <c r="D21" s="18">
        <v>69329</v>
      </c>
      <c r="E21" s="18">
        <v>73538</v>
      </c>
      <c r="F21" s="18">
        <v>75192.5</v>
      </c>
      <c r="G21" s="10">
        <v>83128.25</v>
      </c>
      <c r="H21" s="9">
        <v>91701.25</v>
      </c>
      <c r="I21" s="9">
        <v>92568.25</v>
      </c>
      <c r="J21" s="9">
        <v>82322.5</v>
      </c>
      <c r="K21" s="9">
        <f>Data!B12</f>
        <v>85623</v>
      </c>
      <c r="L21" s="9">
        <f>Data!$B24</f>
        <v>86251.25</v>
      </c>
      <c r="M21" s="9">
        <f>Data!$B36</f>
        <v>85378</v>
      </c>
      <c r="N21" s="9">
        <f>Data!$B48</f>
        <v>71158.25</v>
      </c>
    </row>
    <row r="22" spans="1:14" ht="20" customHeight="1" x14ac:dyDescent="0.35">
      <c r="A22" s="45"/>
      <c r="B22" s="8" t="s">
        <v>20</v>
      </c>
      <c r="C22" s="18">
        <v>54487</v>
      </c>
      <c r="D22" s="18">
        <v>56636</v>
      </c>
      <c r="E22" s="18">
        <v>64573.25</v>
      </c>
      <c r="F22" s="18">
        <v>68954</v>
      </c>
      <c r="G22" s="10">
        <v>74000.5</v>
      </c>
      <c r="H22" s="9">
        <v>87112.5</v>
      </c>
      <c r="I22" s="9">
        <v>87124</v>
      </c>
      <c r="J22" s="11">
        <v>92429</v>
      </c>
      <c r="K22" s="9">
        <f>Data!C12</f>
        <v>101113.75</v>
      </c>
      <c r="L22" s="9">
        <f>Data!$C24</f>
        <v>97606.75</v>
      </c>
      <c r="M22" s="9">
        <f>Data!$C36</f>
        <v>119265.75</v>
      </c>
      <c r="N22" s="9">
        <f>Data!$C48</f>
        <v>100310.25</v>
      </c>
    </row>
    <row r="23" spans="1:14" ht="20" customHeight="1" x14ac:dyDescent="0.35">
      <c r="A23" s="45"/>
      <c r="B23" s="8" t="s">
        <v>26</v>
      </c>
      <c r="C23" s="18">
        <v>9799</v>
      </c>
      <c r="D23" s="18">
        <v>10398</v>
      </c>
      <c r="E23" s="18">
        <v>12182</v>
      </c>
      <c r="F23" s="18">
        <v>15513</v>
      </c>
      <c r="G23" s="10">
        <v>13132.75</v>
      </c>
      <c r="H23" s="9">
        <v>16490</v>
      </c>
      <c r="I23" s="9">
        <v>23099.5</v>
      </c>
      <c r="J23" s="11">
        <v>35977.75</v>
      </c>
      <c r="K23" s="9">
        <f>Data!D12</f>
        <v>34927.25</v>
      </c>
      <c r="L23" s="9">
        <f>Data!$D24</f>
        <v>33311</v>
      </c>
      <c r="M23" s="9">
        <f>Data!$D36</f>
        <v>38579.5</v>
      </c>
      <c r="N23" s="9">
        <f>Data!$D48</f>
        <v>32604.5</v>
      </c>
    </row>
    <row r="24" spans="1:14" ht="20" customHeight="1" x14ac:dyDescent="0.35">
      <c r="A24" s="45"/>
      <c r="B24" s="8" t="s">
        <v>27</v>
      </c>
      <c r="C24" s="18">
        <v>14764</v>
      </c>
      <c r="D24" s="18">
        <v>10756</v>
      </c>
      <c r="E24" s="18">
        <v>10961</v>
      </c>
      <c r="F24" s="18">
        <v>9984</v>
      </c>
      <c r="G24" s="10">
        <v>9108</v>
      </c>
      <c r="H24" s="12">
        <v>6086.5</v>
      </c>
      <c r="I24" s="12">
        <v>7385.25</v>
      </c>
      <c r="J24" s="12">
        <v>4524.5</v>
      </c>
      <c r="K24" s="12">
        <f>Data!E12</f>
        <v>3532.25</v>
      </c>
      <c r="L24" s="12">
        <f>Data!$E24</f>
        <v>2112</v>
      </c>
      <c r="M24" s="9">
        <f>Data!$E36</f>
        <v>2710</v>
      </c>
      <c r="N24" s="9">
        <f>Data!$E48</f>
        <v>3171.25</v>
      </c>
    </row>
    <row r="25" spans="1:14" ht="20" customHeight="1" x14ac:dyDescent="0.35">
      <c r="A25" s="45"/>
      <c r="B25" s="8" t="s">
        <v>15</v>
      </c>
      <c r="C25" s="12">
        <f t="shared" ref="C25" si="5">SUM(C21:C24)</f>
        <v>144074</v>
      </c>
      <c r="D25" s="12">
        <f>SUM(D21:D24)</f>
        <v>147119</v>
      </c>
      <c r="E25" s="12">
        <f>SUM(E21:E24)</f>
        <v>161254.25</v>
      </c>
      <c r="F25" s="12">
        <f>SUM(F21:F24)</f>
        <v>169643.5</v>
      </c>
      <c r="G25" s="9">
        <f>SUM(G21:G24)</f>
        <v>179369.5</v>
      </c>
      <c r="H25" s="12">
        <f>SUM(H21:H24)</f>
        <v>201390.25</v>
      </c>
      <c r="I25" s="12">
        <f t="shared" ref="I25" si="6">SUM(I21:I24)</f>
        <v>210177</v>
      </c>
      <c r="J25" s="12">
        <f>SUM(J21:J24)</f>
        <v>215253.75</v>
      </c>
      <c r="K25" s="12">
        <f>Data!F12</f>
        <v>225196.25</v>
      </c>
      <c r="L25" s="12">
        <f>Data!$F24</f>
        <v>219281</v>
      </c>
      <c r="M25" s="12">
        <f>Data!$F36</f>
        <v>245933.25</v>
      </c>
      <c r="N25" s="12">
        <f>Data!$F48</f>
        <v>207244.25</v>
      </c>
    </row>
    <row r="26" spans="1:14" ht="20" customHeight="1" x14ac:dyDescent="0.35">
      <c r="A26" s="13"/>
      <c r="B26" s="14"/>
      <c r="C26" s="13"/>
      <c r="D26" s="13"/>
      <c r="E26" s="13"/>
      <c r="F26" s="13"/>
      <c r="G26" s="15"/>
      <c r="H26" s="6"/>
      <c r="I26" s="6"/>
      <c r="J26" s="16"/>
      <c r="K26" s="6"/>
      <c r="L26" s="6"/>
      <c r="M26" s="6"/>
      <c r="N26" s="6"/>
    </row>
    <row r="27" spans="1:14" ht="20" customHeight="1" x14ac:dyDescent="0.35">
      <c r="A27" s="45" t="s">
        <v>5</v>
      </c>
      <c r="B27" s="8" t="s">
        <v>19</v>
      </c>
      <c r="C27" s="18">
        <v>64106</v>
      </c>
      <c r="D27" s="18">
        <v>72525</v>
      </c>
      <c r="E27" s="18">
        <v>71395</v>
      </c>
      <c r="F27" s="18">
        <v>83205.75</v>
      </c>
      <c r="G27" s="10">
        <v>84840.75</v>
      </c>
      <c r="H27" s="9">
        <v>91686.25</v>
      </c>
      <c r="I27" s="9">
        <v>91801.5</v>
      </c>
      <c r="J27" s="9">
        <v>80729</v>
      </c>
      <c r="K27" s="9">
        <f>Data!B13</f>
        <v>85824</v>
      </c>
      <c r="L27" s="9">
        <f>Data!$B25</f>
        <v>85157.25</v>
      </c>
      <c r="M27" s="9">
        <f>Data!$B37</f>
        <v>88064.5</v>
      </c>
      <c r="N27" s="9">
        <f>Data!$B49</f>
        <v>72160</v>
      </c>
    </row>
    <row r="28" spans="1:14" ht="20" customHeight="1" x14ac:dyDescent="0.35">
      <c r="A28" s="45"/>
      <c r="B28" s="8" t="s">
        <v>20</v>
      </c>
      <c r="C28" s="18">
        <v>54293</v>
      </c>
      <c r="D28" s="18">
        <v>65445</v>
      </c>
      <c r="E28" s="18">
        <v>62843</v>
      </c>
      <c r="F28" s="18">
        <v>72083.75</v>
      </c>
      <c r="G28" s="10">
        <v>77914.5</v>
      </c>
      <c r="H28" s="9">
        <v>84854.5</v>
      </c>
      <c r="I28" s="9">
        <v>94614.75</v>
      </c>
      <c r="J28" s="11">
        <v>92438.5</v>
      </c>
      <c r="K28" s="9">
        <f>Data!C13</f>
        <v>100593.5</v>
      </c>
      <c r="L28" s="9">
        <f>Data!$C25</f>
        <v>108592.25</v>
      </c>
      <c r="M28" s="9">
        <f>Data!$C37</f>
        <v>119591.75</v>
      </c>
      <c r="N28" s="9">
        <f>Data!$C49</f>
        <v>87669.25</v>
      </c>
    </row>
    <row r="29" spans="1:14" ht="20" customHeight="1" x14ac:dyDescent="0.35">
      <c r="A29" s="45"/>
      <c r="B29" s="8" t="s">
        <v>26</v>
      </c>
      <c r="C29" s="18">
        <v>9867</v>
      </c>
      <c r="D29" s="18">
        <v>14605</v>
      </c>
      <c r="E29" s="18">
        <v>12886</v>
      </c>
      <c r="F29" s="18">
        <v>14763.25</v>
      </c>
      <c r="G29" s="10">
        <v>18376.5</v>
      </c>
      <c r="H29" s="9">
        <v>20495</v>
      </c>
      <c r="I29" s="9">
        <v>35742.25</v>
      </c>
      <c r="J29" s="11">
        <v>39818.5</v>
      </c>
      <c r="K29" s="9">
        <f>Data!D13</f>
        <v>56015.75</v>
      </c>
      <c r="L29" s="9">
        <f>Data!$D25</f>
        <v>40552</v>
      </c>
      <c r="M29" s="9">
        <f>Data!$D37</f>
        <v>51173.25</v>
      </c>
      <c r="N29" s="9">
        <f>Data!$D49</f>
        <v>39940</v>
      </c>
    </row>
    <row r="30" spans="1:14" ht="20" customHeight="1" x14ac:dyDescent="0.35">
      <c r="A30" s="45"/>
      <c r="B30" s="8" t="s">
        <v>27</v>
      </c>
      <c r="C30" s="18">
        <v>13171</v>
      </c>
      <c r="D30" s="18">
        <v>8961</v>
      </c>
      <c r="E30" s="18">
        <v>11415</v>
      </c>
      <c r="F30" s="18">
        <v>8531</v>
      </c>
      <c r="G30" s="10">
        <v>10235.75</v>
      </c>
      <c r="H30" s="12">
        <v>7196.5</v>
      </c>
      <c r="I30" s="12">
        <v>8352.25</v>
      </c>
      <c r="J30" s="12">
        <v>6412.25</v>
      </c>
      <c r="K30" s="12">
        <f>Data!E13</f>
        <v>4438</v>
      </c>
      <c r="L30" s="12">
        <f>Data!$E25</f>
        <v>2589</v>
      </c>
      <c r="M30" s="9">
        <f>Data!$E37</f>
        <v>2064</v>
      </c>
      <c r="N30" s="9">
        <f>Data!$E49</f>
        <v>2068</v>
      </c>
    </row>
    <row r="31" spans="1:14" ht="20" customHeight="1" x14ac:dyDescent="0.35">
      <c r="A31" s="45"/>
      <c r="B31" s="8" t="s">
        <v>15</v>
      </c>
      <c r="C31" s="12">
        <f t="shared" ref="C31" si="7">SUM(C27:C30)</f>
        <v>141437</v>
      </c>
      <c r="D31" s="12">
        <f>SUM(D27:D30)</f>
        <v>161536</v>
      </c>
      <c r="E31" s="12">
        <f>SUM(E27:E30)</f>
        <v>158539</v>
      </c>
      <c r="F31" s="12">
        <f>SUM(F27:F30)</f>
        <v>178583.75</v>
      </c>
      <c r="G31" s="9">
        <f>SUM(G27:G30)</f>
        <v>191367.5</v>
      </c>
      <c r="H31" s="12">
        <f>SUM(H27:H30)</f>
        <v>204232.25</v>
      </c>
      <c r="I31" s="12">
        <f t="shared" ref="I31" si="8">SUM(I27:I30)</f>
        <v>230510.75</v>
      </c>
      <c r="J31" s="12">
        <f>SUM(J27:J30)</f>
        <v>219398.25</v>
      </c>
      <c r="K31" s="12">
        <f>Data!F13</f>
        <v>246871.25</v>
      </c>
      <c r="L31" s="12">
        <f>Data!$F25</f>
        <v>236890.5</v>
      </c>
      <c r="M31" s="12">
        <f>Data!$F37</f>
        <v>260893.5</v>
      </c>
      <c r="N31" s="12">
        <f>Data!$F49</f>
        <v>201837.25</v>
      </c>
    </row>
    <row r="32" spans="1:14" ht="20" customHeight="1" x14ac:dyDescent="0.35">
      <c r="A32" s="13"/>
      <c r="B32" s="14"/>
      <c r="C32" s="13"/>
      <c r="D32" s="13"/>
      <c r="E32" s="13"/>
      <c r="F32" s="13"/>
      <c r="G32" s="15"/>
      <c r="H32" s="6"/>
      <c r="I32" s="6"/>
      <c r="J32" s="16"/>
      <c r="K32" s="6"/>
      <c r="L32" s="6"/>
      <c r="M32" s="6"/>
      <c r="N32" s="6"/>
    </row>
    <row r="33" spans="1:14" ht="20" customHeight="1" x14ac:dyDescent="0.35">
      <c r="A33" s="45" t="s">
        <v>6</v>
      </c>
      <c r="B33" s="8" t="s">
        <v>19</v>
      </c>
      <c r="C33" s="18">
        <v>65992</v>
      </c>
      <c r="D33" s="18">
        <v>68316</v>
      </c>
      <c r="E33" s="18">
        <v>69525.5</v>
      </c>
      <c r="F33" s="18">
        <v>75581</v>
      </c>
      <c r="G33" s="10">
        <v>76399</v>
      </c>
      <c r="H33" s="9">
        <v>81780.5</v>
      </c>
      <c r="I33" s="9">
        <v>81363</v>
      </c>
      <c r="J33" s="9">
        <f>Data!B2</f>
        <v>81809.75</v>
      </c>
      <c r="K33" s="9">
        <f>Data!B14</f>
        <v>81533.75</v>
      </c>
      <c r="L33" s="9">
        <f>Data!$B26</f>
        <v>80595.5</v>
      </c>
      <c r="M33" s="9">
        <f>Data!$B38</f>
        <v>76535.25</v>
      </c>
      <c r="N33" s="9">
        <f>Data!$B50</f>
        <v>71591</v>
      </c>
    </row>
    <row r="34" spans="1:14" ht="20" customHeight="1" x14ac:dyDescent="0.35">
      <c r="A34" s="45"/>
      <c r="B34" s="8" t="s">
        <v>20</v>
      </c>
      <c r="C34" s="18">
        <v>54490</v>
      </c>
      <c r="D34" s="18">
        <v>67022</v>
      </c>
      <c r="E34" s="18">
        <v>60048.5</v>
      </c>
      <c r="F34" s="18">
        <v>71130</v>
      </c>
      <c r="G34" s="10">
        <v>72839.25</v>
      </c>
      <c r="H34" s="9">
        <v>77135</v>
      </c>
      <c r="I34" s="9">
        <v>87172.5</v>
      </c>
      <c r="J34" s="11">
        <f>Data!C2</f>
        <v>93629.5</v>
      </c>
      <c r="K34" s="9">
        <f>Data!C14</f>
        <v>103006</v>
      </c>
      <c r="L34" s="9">
        <f>Data!$C26</f>
        <v>105955</v>
      </c>
      <c r="M34" s="9">
        <f>Data!$C38</f>
        <v>112663.75</v>
      </c>
      <c r="N34" s="9">
        <f>Data!$C50</f>
        <v>95502.25</v>
      </c>
    </row>
    <row r="35" spans="1:14" ht="20" customHeight="1" x14ac:dyDescent="0.35">
      <c r="A35" s="45"/>
      <c r="B35" s="8" t="s">
        <v>26</v>
      </c>
      <c r="C35" s="18">
        <v>9871</v>
      </c>
      <c r="D35" s="18">
        <v>16800</v>
      </c>
      <c r="E35" s="18">
        <v>13284.5</v>
      </c>
      <c r="F35" s="18">
        <v>14054</v>
      </c>
      <c r="G35" s="10">
        <v>16621</v>
      </c>
      <c r="H35" s="9">
        <v>23123.5</v>
      </c>
      <c r="I35" s="9">
        <v>38626.5</v>
      </c>
      <c r="J35" s="11">
        <f>Data!D2</f>
        <v>35632.5</v>
      </c>
      <c r="K35" s="9">
        <f>Data!D14</f>
        <v>44037</v>
      </c>
      <c r="L35" s="9">
        <f>Data!$D26</f>
        <v>35615</v>
      </c>
      <c r="M35" s="9">
        <f>Data!$D38</f>
        <v>48622.25</v>
      </c>
      <c r="N35" s="9">
        <f>Data!$D50</f>
        <v>41840.75</v>
      </c>
    </row>
    <row r="36" spans="1:14" ht="20" customHeight="1" x14ac:dyDescent="0.35">
      <c r="A36" s="45"/>
      <c r="B36" s="8" t="s">
        <v>27</v>
      </c>
      <c r="C36" s="18">
        <v>8099</v>
      </c>
      <c r="D36" s="18">
        <v>8563</v>
      </c>
      <c r="E36" s="18">
        <v>8590.5</v>
      </c>
      <c r="F36" s="18">
        <v>7665</v>
      </c>
      <c r="G36" s="10">
        <v>10005</v>
      </c>
      <c r="H36" s="12">
        <v>4364.25</v>
      </c>
      <c r="I36" s="12">
        <v>6355.25</v>
      </c>
      <c r="J36" s="19">
        <f>Data!E2</f>
        <v>5600.25</v>
      </c>
      <c r="K36" s="12">
        <f>Data!E14</f>
        <v>3098</v>
      </c>
      <c r="L36" s="12">
        <f>Data!$E26</f>
        <v>1674</v>
      </c>
      <c r="M36" s="9">
        <f>Data!$E38</f>
        <v>1507.75</v>
      </c>
      <c r="N36" s="9">
        <f>Data!$E50</f>
        <v>1735.25</v>
      </c>
    </row>
    <row r="37" spans="1:14" ht="20" customHeight="1" x14ac:dyDescent="0.35">
      <c r="A37" s="45"/>
      <c r="B37" s="8" t="s">
        <v>15</v>
      </c>
      <c r="C37" s="12">
        <f t="shared" ref="C37" si="9">SUM(C33:C36)</f>
        <v>138452</v>
      </c>
      <c r="D37" s="12">
        <f>SUM(D33:D36)</f>
        <v>160701</v>
      </c>
      <c r="E37" s="12">
        <f>SUM(E33:E36)</f>
        <v>151449</v>
      </c>
      <c r="F37" s="12">
        <f>SUM(F33:F36)</f>
        <v>168430</v>
      </c>
      <c r="G37" s="9">
        <f>SUM(G33:G36)</f>
        <v>175864.25</v>
      </c>
      <c r="H37" s="12">
        <f>SUM(H33:H36)</f>
        <v>186403.25</v>
      </c>
      <c r="I37" s="12">
        <f t="shared" ref="I37" si="10">SUM(I33:I36)</f>
        <v>213517.25</v>
      </c>
      <c r="J37" s="12">
        <f>Data!F2</f>
        <v>216672</v>
      </c>
      <c r="K37" s="12">
        <f>Data!F14</f>
        <v>231674.75</v>
      </c>
      <c r="L37" s="12">
        <f>Data!$F26</f>
        <v>223839.5</v>
      </c>
      <c r="M37" s="12">
        <f>Data!$F38</f>
        <v>239329</v>
      </c>
      <c r="N37" s="12">
        <f>Data!$F50</f>
        <v>210669.25</v>
      </c>
    </row>
    <row r="38" spans="1:14" ht="20" customHeight="1" x14ac:dyDescent="0.35">
      <c r="A38" s="13"/>
      <c r="B38" s="14"/>
      <c r="C38" s="13"/>
      <c r="D38" s="13"/>
      <c r="E38" s="13"/>
      <c r="F38" s="13"/>
      <c r="G38" s="15"/>
      <c r="H38" s="6"/>
      <c r="I38" s="6"/>
      <c r="J38" s="16"/>
      <c r="K38" s="6"/>
      <c r="L38" s="6"/>
      <c r="M38" s="6"/>
      <c r="N38" s="6"/>
    </row>
    <row r="39" spans="1:14" ht="20" customHeight="1" x14ac:dyDescent="0.35">
      <c r="A39" s="45" t="s">
        <v>7</v>
      </c>
      <c r="B39" s="8" t="s">
        <v>19</v>
      </c>
      <c r="C39" s="18">
        <v>65423</v>
      </c>
      <c r="D39" s="18">
        <v>61111</v>
      </c>
      <c r="E39" s="18">
        <v>71247</v>
      </c>
      <c r="F39" s="18">
        <v>73709</v>
      </c>
      <c r="G39" s="10">
        <v>88398.75</v>
      </c>
      <c r="H39" s="9">
        <v>82534.25</v>
      </c>
      <c r="I39" s="9">
        <v>83437.75</v>
      </c>
      <c r="J39" s="9">
        <f>Data!B3</f>
        <v>77174</v>
      </c>
      <c r="K39" s="9">
        <f>Data!B15</f>
        <v>75702.75</v>
      </c>
      <c r="L39" s="9">
        <f>Data!$B27</f>
        <v>82853</v>
      </c>
      <c r="M39" s="9">
        <f>Data!$B39</f>
        <v>80954.75</v>
      </c>
      <c r="N39" s="9">
        <f>Data!$B51</f>
        <v>68593.75</v>
      </c>
    </row>
    <row r="40" spans="1:14" ht="20" customHeight="1" x14ac:dyDescent="0.35">
      <c r="A40" s="45"/>
      <c r="B40" s="8" t="s">
        <v>20</v>
      </c>
      <c r="C40" s="18">
        <v>58313</v>
      </c>
      <c r="D40" s="18">
        <v>65771</v>
      </c>
      <c r="E40" s="18">
        <v>68534</v>
      </c>
      <c r="F40" s="18">
        <v>78709</v>
      </c>
      <c r="G40" s="10">
        <v>89410.5</v>
      </c>
      <c r="H40" s="9">
        <v>95080.25</v>
      </c>
      <c r="I40" s="9">
        <v>96918.5</v>
      </c>
      <c r="J40" s="11">
        <f>Data!C3</f>
        <v>100105.5</v>
      </c>
      <c r="K40" s="9">
        <f>Data!C15</f>
        <v>109215.25</v>
      </c>
      <c r="L40" s="9">
        <f>Data!$C27</f>
        <v>120132</v>
      </c>
      <c r="M40" s="9">
        <f>Data!$C39</f>
        <v>125259.5</v>
      </c>
      <c r="N40" s="9">
        <f>Data!$C51</f>
        <v>105691.75</v>
      </c>
    </row>
    <row r="41" spans="1:14" ht="20" customHeight="1" x14ac:dyDescent="0.35">
      <c r="A41" s="45"/>
      <c r="B41" s="8" t="s">
        <v>26</v>
      </c>
      <c r="C41" s="18">
        <v>9360</v>
      </c>
      <c r="D41" s="18">
        <v>20056</v>
      </c>
      <c r="E41" s="18">
        <v>15686</v>
      </c>
      <c r="F41" s="18">
        <v>20690</v>
      </c>
      <c r="G41" s="10">
        <v>17964.5</v>
      </c>
      <c r="H41" s="9">
        <v>23502</v>
      </c>
      <c r="I41" s="9">
        <v>39246.5</v>
      </c>
      <c r="J41" s="11">
        <f>Data!D3</f>
        <v>37541</v>
      </c>
      <c r="K41" s="9">
        <f>Data!D15</f>
        <v>46854.75</v>
      </c>
      <c r="L41" s="9">
        <f>Data!$D27</f>
        <v>48182</v>
      </c>
      <c r="M41" s="9">
        <f>Data!$D39</f>
        <v>56696</v>
      </c>
      <c r="N41" s="9">
        <f>Data!$D51</f>
        <v>45383.5</v>
      </c>
    </row>
    <row r="42" spans="1:14" ht="20" customHeight="1" x14ac:dyDescent="0.35">
      <c r="A42" s="45"/>
      <c r="B42" s="8" t="s">
        <v>27</v>
      </c>
      <c r="C42" s="18">
        <v>9074</v>
      </c>
      <c r="D42" s="18">
        <v>7007</v>
      </c>
      <c r="E42" s="18">
        <v>11609</v>
      </c>
      <c r="F42" s="18">
        <v>7276</v>
      </c>
      <c r="G42" s="10">
        <v>9363.5</v>
      </c>
      <c r="H42" s="12">
        <v>6654.5</v>
      </c>
      <c r="I42" s="12">
        <v>6385.5</v>
      </c>
      <c r="J42" s="12">
        <f>Data!E3</f>
        <v>3089.25</v>
      </c>
      <c r="K42" s="12">
        <f>Data!E15</f>
        <v>2457.25</v>
      </c>
      <c r="L42" s="12">
        <f>Data!$E27</f>
        <v>1512</v>
      </c>
      <c r="M42" s="9">
        <f>Data!$E39</f>
        <v>2649</v>
      </c>
      <c r="N42" s="9">
        <f>Data!$E51</f>
        <v>1359</v>
      </c>
    </row>
    <row r="43" spans="1:14" ht="20" customHeight="1" x14ac:dyDescent="0.35">
      <c r="A43" s="45"/>
      <c r="B43" s="8" t="s">
        <v>15</v>
      </c>
      <c r="C43" s="12">
        <f t="shared" ref="C43" si="11">SUM(C39:C42)</f>
        <v>142170</v>
      </c>
      <c r="D43" s="12">
        <f>SUM(D39:D42)</f>
        <v>153945</v>
      </c>
      <c r="E43" s="12">
        <f>SUM(E39:E42)</f>
        <v>167076</v>
      </c>
      <c r="F43" s="12">
        <f>SUM(F39:F42)</f>
        <v>180384</v>
      </c>
      <c r="G43" s="9">
        <f>SUM(G39:G42)</f>
        <v>205137.25</v>
      </c>
      <c r="H43" s="12">
        <f>SUM(H39:H42)</f>
        <v>207771</v>
      </c>
      <c r="I43" s="12">
        <f t="shared" ref="I43" si="12">SUM(I39:I42)</f>
        <v>225988.25</v>
      </c>
      <c r="J43" s="12">
        <f>Data!F3</f>
        <v>217909.75</v>
      </c>
      <c r="K43" s="20">
        <f>Data!F15</f>
        <v>234230</v>
      </c>
      <c r="L43" s="12">
        <f>Data!$F27</f>
        <v>252679</v>
      </c>
      <c r="M43" s="12">
        <f>Data!$F39</f>
        <v>265559.25</v>
      </c>
      <c r="N43" s="12">
        <f>Data!$F51</f>
        <v>221028</v>
      </c>
    </row>
    <row r="44" spans="1:14" ht="20" customHeight="1" x14ac:dyDescent="0.35">
      <c r="A44" s="13"/>
      <c r="B44" s="14"/>
      <c r="C44" s="13"/>
      <c r="D44" s="13"/>
      <c r="E44" s="13"/>
      <c r="F44" s="13"/>
      <c r="G44" s="15"/>
      <c r="H44" s="6"/>
      <c r="I44" s="6"/>
      <c r="J44" s="16"/>
      <c r="K44" s="6"/>
      <c r="L44" s="6"/>
      <c r="M44" s="6"/>
      <c r="N44" s="6"/>
    </row>
    <row r="45" spans="1:14" ht="20" customHeight="1" x14ac:dyDescent="0.35">
      <c r="A45" s="45" t="s">
        <v>8</v>
      </c>
      <c r="B45" s="8" t="s">
        <v>19</v>
      </c>
      <c r="C45" s="18">
        <v>68823</v>
      </c>
      <c r="D45" s="18">
        <v>68069</v>
      </c>
      <c r="E45" s="18">
        <v>66532</v>
      </c>
      <c r="F45" s="18">
        <v>78028.75</v>
      </c>
      <c r="G45" s="10">
        <v>83210</v>
      </c>
      <c r="H45" s="9">
        <v>85852.25</v>
      </c>
      <c r="I45" s="9">
        <v>77388</v>
      </c>
      <c r="J45" s="9">
        <f>Data!B4</f>
        <v>84430.75</v>
      </c>
      <c r="K45" s="9">
        <f>Data!B16</f>
        <v>75430</v>
      </c>
      <c r="L45" s="9">
        <f>Data!$B28</f>
        <v>83512.25</v>
      </c>
      <c r="M45" s="9">
        <f>Data!$B40</f>
        <v>80654.75</v>
      </c>
      <c r="N45" s="9">
        <f>Data!$B52</f>
        <v>75325</v>
      </c>
    </row>
    <row r="46" spans="1:14" ht="20" customHeight="1" x14ac:dyDescent="0.35">
      <c r="A46" s="45"/>
      <c r="B46" s="8" t="s">
        <v>20</v>
      </c>
      <c r="C46" s="18">
        <v>60431</v>
      </c>
      <c r="D46" s="18">
        <v>72959</v>
      </c>
      <c r="E46" s="18">
        <v>62959.5</v>
      </c>
      <c r="F46" s="18">
        <v>81770.25</v>
      </c>
      <c r="G46" s="10">
        <v>90565.25</v>
      </c>
      <c r="H46" s="9">
        <v>89698.25</v>
      </c>
      <c r="I46" s="9">
        <v>93043.75</v>
      </c>
      <c r="J46" s="11">
        <f>Data!C4</f>
        <v>107268</v>
      </c>
      <c r="K46" s="9">
        <f>Data!C16</f>
        <v>113187.75</v>
      </c>
      <c r="L46" s="9">
        <f>Data!$C28</f>
        <v>117041.5</v>
      </c>
      <c r="M46" s="9">
        <f>Data!$C40</f>
        <v>121542.25</v>
      </c>
      <c r="N46" s="9">
        <f>Data!$C52</f>
        <v>120913.75</v>
      </c>
    </row>
    <row r="47" spans="1:14" ht="20" customHeight="1" x14ac:dyDescent="0.35">
      <c r="A47" s="45"/>
      <c r="B47" s="8" t="s">
        <v>26</v>
      </c>
      <c r="C47" s="18">
        <v>11700</v>
      </c>
      <c r="D47" s="18">
        <v>24547</v>
      </c>
      <c r="E47" s="18">
        <v>15387</v>
      </c>
      <c r="F47" s="18">
        <v>20761</v>
      </c>
      <c r="G47" s="10">
        <v>17371.75</v>
      </c>
      <c r="H47" s="9">
        <v>34269</v>
      </c>
      <c r="I47" s="9">
        <v>43513</v>
      </c>
      <c r="J47" s="11">
        <f>Data!D4</f>
        <v>40049</v>
      </c>
      <c r="K47" s="9">
        <f>Data!D16</f>
        <v>50063.75</v>
      </c>
      <c r="L47" s="9">
        <f>Data!$D28</f>
        <v>56726.75</v>
      </c>
      <c r="M47" s="9">
        <f>Data!$D40</f>
        <v>54405.25</v>
      </c>
      <c r="N47" s="9">
        <f>Data!$D52</f>
        <v>50159.75</v>
      </c>
    </row>
    <row r="48" spans="1:14" ht="20" customHeight="1" x14ac:dyDescent="0.35">
      <c r="A48" s="45"/>
      <c r="B48" s="8" t="s">
        <v>27</v>
      </c>
      <c r="C48" s="18">
        <v>10051</v>
      </c>
      <c r="D48" s="18">
        <v>9547</v>
      </c>
      <c r="E48" s="18">
        <v>7096</v>
      </c>
      <c r="F48" s="18">
        <v>8097.5</v>
      </c>
      <c r="G48" s="10">
        <v>7182</v>
      </c>
      <c r="H48" s="12">
        <v>4535.75</v>
      </c>
      <c r="I48" s="12">
        <v>6124.25</v>
      </c>
      <c r="J48" s="12">
        <f>Data!E4</f>
        <v>3763.25</v>
      </c>
      <c r="K48" s="12">
        <f>Data!E16</f>
        <v>1923</v>
      </c>
      <c r="L48" s="12">
        <f>Data!$E28</f>
        <v>1540</v>
      </c>
      <c r="M48" s="9">
        <f>Data!$E40</f>
        <v>1073</v>
      </c>
      <c r="N48" s="9">
        <f>Data!$E52</f>
        <v>950</v>
      </c>
    </row>
    <row r="49" spans="1:14" ht="20" customHeight="1" x14ac:dyDescent="0.35">
      <c r="A49" s="45"/>
      <c r="B49" s="8" t="s">
        <v>15</v>
      </c>
      <c r="C49" s="12">
        <f t="shared" ref="C49" si="13">SUM(C45:C48)</f>
        <v>151005</v>
      </c>
      <c r="D49" s="12">
        <f>SUM(D45:D48)</f>
        <v>175122</v>
      </c>
      <c r="E49" s="12">
        <f>SUM(E45:E48)</f>
        <v>151974.5</v>
      </c>
      <c r="F49" s="12">
        <f>SUM(F45:F48)</f>
        <v>188657.5</v>
      </c>
      <c r="G49" s="9">
        <f>SUM(G45:G48)</f>
        <v>198329</v>
      </c>
      <c r="H49" s="12">
        <f>SUM(H45:H48)</f>
        <v>214355.25</v>
      </c>
      <c r="I49" s="12">
        <f t="shared" ref="I49" si="14">SUM(I45:I48)</f>
        <v>220069</v>
      </c>
      <c r="J49" s="12">
        <f>Data!F4</f>
        <v>235511</v>
      </c>
      <c r="K49" s="12">
        <f>Data!F16</f>
        <v>240604.5</v>
      </c>
      <c r="L49" s="12">
        <f>Data!$F28</f>
        <v>258820.5</v>
      </c>
      <c r="M49" s="12">
        <f>Data!$F40</f>
        <v>257675.25</v>
      </c>
      <c r="N49" s="12">
        <f>Data!$F52</f>
        <v>247348.5</v>
      </c>
    </row>
    <row r="50" spans="1:14" ht="20" customHeight="1" x14ac:dyDescent="0.35">
      <c r="A50" s="13"/>
      <c r="B50" s="14"/>
      <c r="C50" s="13"/>
      <c r="D50" s="13"/>
      <c r="E50" s="13"/>
      <c r="F50" s="13"/>
      <c r="G50" s="15"/>
      <c r="H50" s="6"/>
      <c r="I50" s="6"/>
      <c r="J50" s="16"/>
      <c r="K50" s="6"/>
      <c r="L50" s="6"/>
      <c r="M50" s="6"/>
      <c r="N50" s="6"/>
    </row>
    <row r="51" spans="1:14" ht="20" customHeight="1" x14ac:dyDescent="0.35">
      <c r="A51" s="45" t="s">
        <v>9</v>
      </c>
      <c r="B51" s="8" t="s">
        <v>19</v>
      </c>
      <c r="C51" s="18">
        <v>70008</v>
      </c>
      <c r="D51" s="18">
        <v>60866</v>
      </c>
      <c r="E51" s="18">
        <v>68437</v>
      </c>
      <c r="F51" s="18">
        <v>78224</v>
      </c>
      <c r="G51" s="10">
        <v>80569.75</v>
      </c>
      <c r="H51" s="9">
        <v>77345.5</v>
      </c>
      <c r="I51" s="9">
        <v>76253.5</v>
      </c>
      <c r="J51" s="9">
        <f>Data!B5</f>
        <v>81902</v>
      </c>
      <c r="K51" s="9">
        <f>Data!B17</f>
        <v>76794.25</v>
      </c>
      <c r="L51" s="9">
        <f>Data!$B29</f>
        <v>65587.75</v>
      </c>
      <c r="M51" s="9">
        <f>Data!$B41</f>
        <v>71560.5</v>
      </c>
      <c r="N51" s="9">
        <f>Data!$B53</f>
        <v>75525.75</v>
      </c>
    </row>
    <row r="52" spans="1:14" ht="20" customHeight="1" x14ac:dyDescent="0.35">
      <c r="A52" s="45"/>
      <c r="B52" s="8" t="s">
        <v>20</v>
      </c>
      <c r="C52" s="18">
        <v>63706</v>
      </c>
      <c r="D52" s="18">
        <v>65747</v>
      </c>
      <c r="E52" s="18">
        <v>67022</v>
      </c>
      <c r="F52" s="18">
        <v>76750</v>
      </c>
      <c r="G52" s="10">
        <v>80028.75</v>
      </c>
      <c r="H52" s="9">
        <v>87039.5</v>
      </c>
      <c r="I52" s="9">
        <v>92721.5</v>
      </c>
      <c r="J52" s="11">
        <f>Data!C5</f>
        <v>100229.25</v>
      </c>
      <c r="K52" s="9">
        <f>Data!C17</f>
        <v>109716</v>
      </c>
      <c r="L52" s="9">
        <f>Data!$C29</f>
        <v>108980.5</v>
      </c>
      <c r="M52" s="9">
        <f>Data!$C41</f>
        <v>114642.5</v>
      </c>
      <c r="N52" s="9">
        <f>Data!$C53</f>
        <v>121114.75</v>
      </c>
    </row>
    <row r="53" spans="1:14" ht="20" customHeight="1" x14ac:dyDescent="0.35">
      <c r="A53" s="45"/>
      <c r="B53" s="8" t="s">
        <v>26</v>
      </c>
      <c r="C53" s="18">
        <v>13262</v>
      </c>
      <c r="D53" s="18">
        <v>21075</v>
      </c>
      <c r="E53" s="18">
        <v>18860</v>
      </c>
      <c r="F53" s="18">
        <v>20493.25</v>
      </c>
      <c r="G53" s="10">
        <v>17217</v>
      </c>
      <c r="H53" s="9">
        <v>32521.5</v>
      </c>
      <c r="I53" s="9">
        <v>42798.25</v>
      </c>
      <c r="J53" s="11">
        <f>Data!D5</f>
        <v>35027.5</v>
      </c>
      <c r="K53" s="9">
        <f>Data!D17</f>
        <v>49844.25</v>
      </c>
      <c r="L53" s="9">
        <f>Data!$D29</f>
        <v>44970.25</v>
      </c>
      <c r="M53" s="9">
        <f>Data!$D41</f>
        <v>52765.5</v>
      </c>
      <c r="N53" s="9">
        <f>Data!$D53</f>
        <v>57704</v>
      </c>
    </row>
    <row r="54" spans="1:14" ht="20" customHeight="1" x14ac:dyDescent="0.35">
      <c r="A54" s="45"/>
      <c r="B54" s="8" t="s">
        <v>27</v>
      </c>
      <c r="C54" s="18">
        <v>10467</v>
      </c>
      <c r="D54" s="18">
        <v>5318</v>
      </c>
      <c r="E54" s="18">
        <v>9731</v>
      </c>
      <c r="F54" s="18">
        <v>6850.5</v>
      </c>
      <c r="G54" s="10">
        <v>7369</v>
      </c>
      <c r="H54" s="12">
        <v>4206.75</v>
      </c>
      <c r="I54" s="12">
        <v>3747</v>
      </c>
      <c r="J54" s="12">
        <f>Data!E5</f>
        <v>2698.5</v>
      </c>
      <c r="K54" s="12">
        <f>Data!E17</f>
        <v>1461</v>
      </c>
      <c r="L54" s="12">
        <f>Data!$E29</f>
        <v>1816.25</v>
      </c>
      <c r="M54" s="9">
        <f>Data!$E41</f>
        <v>2447</v>
      </c>
      <c r="N54" s="9">
        <f>Data!$E53</f>
        <v>2094</v>
      </c>
    </row>
    <row r="55" spans="1:14" ht="20" customHeight="1" x14ac:dyDescent="0.35">
      <c r="A55" s="45"/>
      <c r="B55" s="8" t="s">
        <v>15</v>
      </c>
      <c r="C55" s="12">
        <f t="shared" ref="C55" si="15">SUM(C51:C54)</f>
        <v>157443</v>
      </c>
      <c r="D55" s="12">
        <f>SUM(D51:D54)</f>
        <v>153006</v>
      </c>
      <c r="E55" s="12">
        <f>SUM(E51:E54)</f>
        <v>164050</v>
      </c>
      <c r="F55" s="12">
        <f>SUM(F51:F54)</f>
        <v>182317.75</v>
      </c>
      <c r="G55" s="9">
        <f>SUM(G51:G54)</f>
        <v>185184.5</v>
      </c>
      <c r="H55" s="12">
        <f>SUM(H51:H54)</f>
        <v>201113.25</v>
      </c>
      <c r="I55" s="12">
        <f t="shared" ref="I55" si="16">SUM(I51:I54)</f>
        <v>215520.25</v>
      </c>
      <c r="J55" s="12">
        <f>Data!F5</f>
        <v>219857.25</v>
      </c>
      <c r="K55" s="12">
        <f>Data!F17</f>
        <v>237815.5</v>
      </c>
      <c r="L55" s="12">
        <f>Data!$F29</f>
        <v>221354.75</v>
      </c>
      <c r="M55" s="12">
        <f>Data!$F41</f>
        <v>241415.5</v>
      </c>
      <c r="N55" s="12">
        <f>Data!$F53</f>
        <v>256438.5</v>
      </c>
    </row>
    <row r="56" spans="1:14" ht="20" customHeight="1" x14ac:dyDescent="0.35">
      <c r="A56" s="13"/>
      <c r="B56" s="14"/>
      <c r="C56" s="13"/>
      <c r="D56" s="13"/>
      <c r="E56" s="13"/>
      <c r="F56" s="13"/>
      <c r="G56" s="15"/>
      <c r="H56" s="6"/>
      <c r="I56" s="6"/>
      <c r="J56" s="16"/>
      <c r="K56" s="6"/>
      <c r="L56" s="6"/>
      <c r="M56" s="6"/>
      <c r="N56" s="6"/>
    </row>
    <row r="57" spans="1:14" ht="20" customHeight="1" x14ac:dyDescent="0.35">
      <c r="A57" s="45" t="s">
        <v>10</v>
      </c>
      <c r="B57" s="8" t="s">
        <v>19</v>
      </c>
      <c r="C57" s="18">
        <v>70232</v>
      </c>
      <c r="D57" s="18">
        <v>73317</v>
      </c>
      <c r="E57" s="18">
        <v>73366.5</v>
      </c>
      <c r="F57" s="18">
        <v>73756</v>
      </c>
      <c r="G57" s="10">
        <v>90190</v>
      </c>
      <c r="H57" s="9">
        <v>86908.5</v>
      </c>
      <c r="I57" s="9">
        <v>78780</v>
      </c>
      <c r="J57" s="9">
        <f>Data!B6</f>
        <v>88796.25</v>
      </c>
      <c r="K57" s="9">
        <f>Data!B18</f>
        <v>87749.75</v>
      </c>
      <c r="L57" s="9">
        <f>Data!$B30</f>
        <v>83576.75</v>
      </c>
      <c r="M57" s="9">
        <f>Data!$B42</f>
        <v>83556.5</v>
      </c>
      <c r="N57" s="9">
        <f>Data!$B54</f>
        <v>83705</v>
      </c>
    </row>
    <row r="58" spans="1:14" ht="20" customHeight="1" x14ac:dyDescent="0.35">
      <c r="A58" s="45"/>
      <c r="B58" s="8" t="s">
        <v>20</v>
      </c>
      <c r="C58" s="18">
        <v>63222</v>
      </c>
      <c r="D58" s="18">
        <v>75750</v>
      </c>
      <c r="E58" s="18">
        <v>71694.5</v>
      </c>
      <c r="F58" s="18">
        <v>72946</v>
      </c>
      <c r="G58" s="10">
        <v>92093</v>
      </c>
      <c r="H58" s="9">
        <v>98066</v>
      </c>
      <c r="I58" s="9">
        <v>100230.25</v>
      </c>
      <c r="J58" s="11">
        <f>Data!C6</f>
        <v>114093</v>
      </c>
      <c r="K58" s="9">
        <f>Data!C18</f>
        <v>125075.25</v>
      </c>
      <c r="L58" s="9">
        <f>Data!$C30</f>
        <v>127676.5</v>
      </c>
      <c r="M58" s="9">
        <f>Data!$C42</f>
        <v>124142.25</v>
      </c>
      <c r="N58" s="9">
        <f>Data!$C54</f>
        <v>131769.75</v>
      </c>
    </row>
    <row r="59" spans="1:14" ht="20" customHeight="1" x14ac:dyDescent="0.35">
      <c r="A59" s="45"/>
      <c r="B59" s="8" t="s">
        <v>26</v>
      </c>
      <c r="C59" s="18">
        <v>10762</v>
      </c>
      <c r="D59" s="18">
        <v>16932</v>
      </c>
      <c r="E59" s="18">
        <v>17720</v>
      </c>
      <c r="F59" s="18">
        <v>22334</v>
      </c>
      <c r="G59" s="10">
        <v>17439.5</v>
      </c>
      <c r="H59" s="9">
        <v>30847.75</v>
      </c>
      <c r="I59" s="9">
        <v>50516.25</v>
      </c>
      <c r="J59" s="11">
        <f>Data!D6</f>
        <v>32711.75</v>
      </c>
      <c r="K59" s="9">
        <f>Data!D18</f>
        <v>51182.5</v>
      </c>
      <c r="L59" s="9">
        <f>Data!$D30</f>
        <v>58615.75</v>
      </c>
      <c r="M59" s="9">
        <f>Data!$D42</f>
        <v>57427.25</v>
      </c>
      <c r="N59" s="9">
        <f>Data!$D54</f>
        <v>57644.25</v>
      </c>
    </row>
    <row r="60" spans="1:14" ht="20" customHeight="1" x14ac:dyDescent="0.35">
      <c r="A60" s="45"/>
      <c r="B60" s="8" t="s">
        <v>27</v>
      </c>
      <c r="C60" s="18">
        <v>15566</v>
      </c>
      <c r="D60" s="18">
        <v>9519</v>
      </c>
      <c r="E60" s="18">
        <v>9995.25</v>
      </c>
      <c r="F60" s="18">
        <v>6294</v>
      </c>
      <c r="G60" s="10">
        <v>6874.75</v>
      </c>
      <c r="H60" s="12">
        <v>5282.5</v>
      </c>
      <c r="I60" s="12">
        <v>3939.5</v>
      </c>
      <c r="J60" s="12">
        <f>Data!E6</f>
        <v>2966.25</v>
      </c>
      <c r="K60" s="12">
        <f>Data!E18</f>
        <v>1482.25</v>
      </c>
      <c r="L60" s="12">
        <f>Data!$E30</f>
        <v>669</v>
      </c>
      <c r="M60" s="9">
        <f>Data!$E42</f>
        <v>1850</v>
      </c>
      <c r="N60" s="9">
        <f>Data!$E54</f>
        <v>1096</v>
      </c>
    </row>
    <row r="61" spans="1:14" ht="20" customHeight="1" x14ac:dyDescent="0.35">
      <c r="A61" s="45"/>
      <c r="B61" s="8" t="s">
        <v>15</v>
      </c>
      <c r="C61" s="12">
        <f t="shared" ref="C61" si="17">SUM(C57:C60)</f>
        <v>159782</v>
      </c>
      <c r="D61" s="12">
        <f>SUM(D57:D60)</f>
        <v>175518</v>
      </c>
      <c r="E61" s="12">
        <f>SUM(E57:E60)</f>
        <v>172776.25</v>
      </c>
      <c r="F61" s="12">
        <f>SUM(F57:F60)</f>
        <v>175330</v>
      </c>
      <c r="G61" s="9">
        <f>SUM(G57:G60)</f>
        <v>206597.25</v>
      </c>
      <c r="H61" s="12">
        <f>SUM(H57:H60)</f>
        <v>221104.75</v>
      </c>
      <c r="I61" s="12">
        <f t="shared" ref="I61" si="18">SUM(I57:I60)</f>
        <v>233466</v>
      </c>
      <c r="J61" s="12">
        <f>Data!F6</f>
        <v>238567.25</v>
      </c>
      <c r="K61" s="12">
        <f>Data!F18</f>
        <v>265489.75</v>
      </c>
      <c r="L61" s="12">
        <f>Data!$F30</f>
        <v>270538</v>
      </c>
      <c r="M61" s="12">
        <f>Data!$F42</f>
        <v>266976</v>
      </c>
      <c r="N61" s="12">
        <f>Data!$F54</f>
        <v>274215</v>
      </c>
    </row>
    <row r="62" spans="1:14" ht="20" customHeight="1" x14ac:dyDescent="0.35">
      <c r="A62" s="13"/>
      <c r="B62" s="14"/>
      <c r="C62" s="13"/>
      <c r="D62" s="13"/>
      <c r="E62" s="13"/>
      <c r="F62" s="13"/>
      <c r="G62" s="15"/>
      <c r="H62" s="6"/>
      <c r="I62" s="6"/>
      <c r="J62" s="16"/>
      <c r="K62" s="6"/>
      <c r="L62" s="6"/>
      <c r="M62" s="6"/>
      <c r="N62" s="6"/>
    </row>
    <row r="63" spans="1:14" ht="20" customHeight="1" x14ac:dyDescent="0.35">
      <c r="A63" s="45" t="s">
        <v>11</v>
      </c>
      <c r="B63" s="8" t="s">
        <v>19</v>
      </c>
      <c r="C63" s="21">
        <v>73163</v>
      </c>
      <c r="D63" s="21">
        <v>72511</v>
      </c>
      <c r="E63" s="21">
        <v>71594</v>
      </c>
      <c r="F63" s="21">
        <v>86419.25</v>
      </c>
      <c r="G63" s="10">
        <v>89169</v>
      </c>
      <c r="H63" s="9">
        <v>93442</v>
      </c>
      <c r="I63" s="9">
        <v>81038.5</v>
      </c>
      <c r="J63" s="9">
        <f>Data!B7</f>
        <v>94158.5</v>
      </c>
      <c r="K63" s="9">
        <f>Data!B19</f>
        <v>87695</v>
      </c>
      <c r="L63" s="9">
        <f>Data!$B31</f>
        <v>77788.75</v>
      </c>
      <c r="M63" s="9">
        <f>Data!$B43</f>
        <v>77241</v>
      </c>
      <c r="N63" s="9">
        <f>Data!$B55</f>
        <v>89031.75</v>
      </c>
    </row>
    <row r="64" spans="1:14" ht="20" customHeight="1" x14ac:dyDescent="0.35">
      <c r="A64" s="45"/>
      <c r="B64" s="8" t="s">
        <v>20</v>
      </c>
      <c r="C64" s="18">
        <v>59463</v>
      </c>
      <c r="D64" s="18">
        <v>67159</v>
      </c>
      <c r="E64" s="18">
        <v>66387</v>
      </c>
      <c r="F64" s="18">
        <v>85116.25</v>
      </c>
      <c r="G64" s="10">
        <v>79328.5</v>
      </c>
      <c r="H64" s="9">
        <v>84585.5</v>
      </c>
      <c r="I64" s="9">
        <v>85371.25</v>
      </c>
      <c r="J64" s="11">
        <f>Data!C7</f>
        <v>101860.75</v>
      </c>
      <c r="K64" s="9">
        <f>Data!C19</f>
        <v>110672.75</v>
      </c>
      <c r="L64" s="9">
        <f>Data!$C31</f>
        <v>112218.25</v>
      </c>
      <c r="M64" s="9">
        <f>Data!$C43</f>
        <v>103410</v>
      </c>
      <c r="N64" s="9">
        <f>Data!$C55</f>
        <v>125214.25</v>
      </c>
    </row>
    <row r="65" spans="1:16" ht="20" customHeight="1" x14ac:dyDescent="0.35">
      <c r="A65" s="45"/>
      <c r="B65" s="8" t="s">
        <v>26</v>
      </c>
      <c r="C65" s="18">
        <v>10634</v>
      </c>
      <c r="D65" s="18">
        <v>14190</v>
      </c>
      <c r="E65" s="18">
        <v>17757</v>
      </c>
      <c r="F65" s="18">
        <v>18065</v>
      </c>
      <c r="G65" s="10">
        <v>17710.75</v>
      </c>
      <c r="H65" s="9">
        <v>23212.25</v>
      </c>
      <c r="I65" s="9">
        <v>32209.75</v>
      </c>
      <c r="J65" s="11">
        <f>Data!D7</f>
        <v>36412</v>
      </c>
      <c r="K65" s="9">
        <f>Data!D19</f>
        <v>40057.25</v>
      </c>
      <c r="L65" s="9">
        <f>Data!$D31</f>
        <v>47841</v>
      </c>
      <c r="M65" s="9">
        <f>Data!$D43</f>
        <v>44991.5</v>
      </c>
      <c r="N65" s="9">
        <f>Data!$D55</f>
        <v>64844.25</v>
      </c>
    </row>
    <row r="66" spans="1:16" ht="20" customHeight="1" x14ac:dyDescent="0.35">
      <c r="A66" s="45"/>
      <c r="B66" s="8" t="s">
        <v>27</v>
      </c>
      <c r="C66" s="18">
        <v>11317</v>
      </c>
      <c r="D66" s="18">
        <v>9351</v>
      </c>
      <c r="E66" s="18">
        <v>8207</v>
      </c>
      <c r="F66" s="18">
        <v>9119</v>
      </c>
      <c r="G66" s="10">
        <v>6709.5</v>
      </c>
      <c r="H66" s="12">
        <v>7523.75</v>
      </c>
      <c r="I66" s="12">
        <v>4852.25</v>
      </c>
      <c r="J66" s="19">
        <f>Data!E7</f>
        <v>3724</v>
      </c>
      <c r="K66" s="12">
        <f>Data!E19</f>
        <v>2145</v>
      </c>
      <c r="L66" s="12">
        <f>Data!$E31</f>
        <v>2042</v>
      </c>
      <c r="M66" s="9">
        <f>Data!$E43</f>
        <v>1339</v>
      </c>
      <c r="N66" s="9">
        <f>Data!$E55</f>
        <v>778</v>
      </c>
    </row>
    <row r="67" spans="1:16" ht="20" customHeight="1" x14ac:dyDescent="0.35">
      <c r="A67" s="45"/>
      <c r="B67" s="8" t="s">
        <v>15</v>
      </c>
      <c r="C67" s="12">
        <f t="shared" ref="C67" si="19">SUM(C63:C66)</f>
        <v>154577</v>
      </c>
      <c r="D67" s="12">
        <f>SUM(D63:D66)</f>
        <v>163211</v>
      </c>
      <c r="E67" s="12">
        <f>SUM(E63:E66)</f>
        <v>163945</v>
      </c>
      <c r="F67" s="12">
        <f>SUM(F63:F66)</f>
        <v>198719.5</v>
      </c>
      <c r="G67" s="9">
        <f>SUM(G63:G66)</f>
        <v>192917.75</v>
      </c>
      <c r="H67" s="12">
        <f>SUM(H63:H66)</f>
        <v>208763.5</v>
      </c>
      <c r="I67" s="12">
        <f t="shared" ref="I67" si="20">SUM(I63:I66)</f>
        <v>203471.75</v>
      </c>
      <c r="J67" s="12">
        <f>Data!F7</f>
        <v>236155.25</v>
      </c>
      <c r="K67" s="12">
        <f>Data!F19</f>
        <v>240570</v>
      </c>
      <c r="L67" s="12">
        <f>Data!$F31</f>
        <v>239890</v>
      </c>
      <c r="M67" s="12">
        <f>Data!$F43</f>
        <v>226981.5</v>
      </c>
      <c r="N67" s="12">
        <f>Data!$F55</f>
        <v>279868.25</v>
      </c>
    </row>
    <row r="68" spans="1:16" ht="20" customHeight="1" x14ac:dyDescent="0.35">
      <c r="A68" s="13"/>
      <c r="B68" s="14"/>
      <c r="C68" s="13"/>
      <c r="D68" s="13"/>
      <c r="E68" s="13"/>
      <c r="F68" s="13"/>
      <c r="G68" s="15"/>
      <c r="H68" s="6"/>
      <c r="I68" s="6"/>
      <c r="J68" s="16"/>
      <c r="K68" s="6"/>
      <c r="L68" s="6"/>
      <c r="M68" s="6"/>
      <c r="N68" s="6"/>
    </row>
    <row r="69" spans="1:16" ht="20" customHeight="1" x14ac:dyDescent="0.35">
      <c r="A69" s="45" t="s">
        <v>12</v>
      </c>
      <c r="B69" s="8" t="s">
        <v>19</v>
      </c>
      <c r="C69" s="18">
        <v>71105</v>
      </c>
      <c r="D69" s="18">
        <v>62931</v>
      </c>
      <c r="E69" s="18">
        <v>74381</v>
      </c>
      <c r="F69" s="18">
        <v>87596</v>
      </c>
      <c r="G69" s="9">
        <v>83464.75</v>
      </c>
      <c r="H69" s="9">
        <v>90759</v>
      </c>
      <c r="I69" s="9">
        <v>79134.25</v>
      </c>
      <c r="J69" s="9">
        <f>Data!B8</f>
        <v>86917</v>
      </c>
      <c r="K69" s="9">
        <f>Data!B20</f>
        <v>90240.75</v>
      </c>
      <c r="L69" s="9">
        <f>Data!$B32</f>
        <v>75418</v>
      </c>
      <c r="M69" s="9">
        <f>Data!$B44</f>
        <v>78284.75</v>
      </c>
      <c r="N69" s="9">
        <f>Data!$B56</f>
        <v>82670.25</v>
      </c>
    </row>
    <row r="70" spans="1:16" ht="20" customHeight="1" x14ac:dyDescent="0.35">
      <c r="A70" s="45"/>
      <c r="B70" s="8" t="s">
        <v>20</v>
      </c>
      <c r="C70" s="18">
        <v>57292</v>
      </c>
      <c r="D70" s="18">
        <v>54818</v>
      </c>
      <c r="E70" s="18">
        <v>58074</v>
      </c>
      <c r="F70" s="18">
        <v>69719</v>
      </c>
      <c r="G70" s="10">
        <v>75984.5</v>
      </c>
      <c r="H70" s="9">
        <v>86305</v>
      </c>
      <c r="I70" s="9">
        <v>83025.5</v>
      </c>
      <c r="J70" s="11">
        <f>Data!C8</f>
        <v>97712.25</v>
      </c>
      <c r="K70" s="9">
        <f>Data!C20</f>
        <v>105866.75</v>
      </c>
      <c r="L70" s="9">
        <f>Data!$C32</f>
        <v>111566</v>
      </c>
      <c r="M70" s="9">
        <f>Data!$C44</f>
        <v>103710.5</v>
      </c>
      <c r="N70" s="9">
        <f>Data!$C56</f>
        <v>123217.5</v>
      </c>
    </row>
    <row r="71" spans="1:16" ht="20" customHeight="1" x14ac:dyDescent="0.35">
      <c r="A71" s="45"/>
      <c r="B71" s="8" t="s">
        <v>26</v>
      </c>
      <c r="C71" s="18">
        <v>8278</v>
      </c>
      <c r="D71" s="18">
        <v>12707</v>
      </c>
      <c r="E71" s="18">
        <v>13515</v>
      </c>
      <c r="F71" s="18">
        <v>14518.75</v>
      </c>
      <c r="G71" s="10">
        <v>16257.25</v>
      </c>
      <c r="H71" s="9">
        <v>18521.75</v>
      </c>
      <c r="I71" s="9">
        <v>31125.75</v>
      </c>
      <c r="J71" s="11">
        <f>Data!D8</f>
        <v>39193.75</v>
      </c>
      <c r="K71" s="9">
        <f>Data!D20</f>
        <v>39364</v>
      </c>
      <c r="L71" s="9">
        <f>Data!$D32</f>
        <v>52045.5</v>
      </c>
      <c r="M71" s="9">
        <f>Data!$D44</f>
        <v>41854.25</v>
      </c>
      <c r="N71" s="9">
        <f>Data!$D56</f>
        <v>53175.25</v>
      </c>
    </row>
    <row r="72" spans="1:16" ht="20" customHeight="1" x14ac:dyDescent="0.35">
      <c r="A72" s="45"/>
      <c r="B72" s="8" t="s">
        <v>27</v>
      </c>
      <c r="C72" s="18">
        <v>11524</v>
      </c>
      <c r="D72" s="18">
        <v>7996</v>
      </c>
      <c r="E72" s="18">
        <v>8330</v>
      </c>
      <c r="F72" s="18">
        <v>13916.5</v>
      </c>
      <c r="G72" s="10">
        <v>5384</v>
      </c>
      <c r="H72" s="12">
        <v>7690</v>
      </c>
      <c r="I72" s="12">
        <v>3753.5</v>
      </c>
      <c r="J72" s="12">
        <f>Data!E8</f>
        <v>5801.25</v>
      </c>
      <c r="K72" s="12">
        <f>Data!E20</f>
        <v>2053</v>
      </c>
      <c r="L72" s="12">
        <f>Data!$E32</f>
        <v>2091</v>
      </c>
      <c r="M72" s="9">
        <f>Data!$E44</f>
        <v>1052.25</v>
      </c>
      <c r="N72" s="9">
        <f>Data!$E56</f>
        <v>1338</v>
      </c>
    </row>
    <row r="73" spans="1:16" ht="20" customHeight="1" x14ac:dyDescent="0.35">
      <c r="A73" s="45"/>
      <c r="B73" s="8" t="s">
        <v>15</v>
      </c>
      <c r="C73" s="12">
        <f t="shared" ref="C73" si="21">SUM(C69:C72)</f>
        <v>148199</v>
      </c>
      <c r="D73" s="12">
        <f>SUM(D69:D72)</f>
        <v>138452</v>
      </c>
      <c r="E73" s="12">
        <f>SUM(E69:E72)</f>
        <v>154300</v>
      </c>
      <c r="F73" s="12">
        <f>SUM(F69:F72)</f>
        <v>185750.25</v>
      </c>
      <c r="G73" s="9">
        <f>SUM(G69:G72)</f>
        <v>181090.5</v>
      </c>
      <c r="H73" s="12">
        <f>SUM(H69:H72)</f>
        <v>203275.75</v>
      </c>
      <c r="I73" s="12">
        <f t="shared" ref="I73" si="22">SUM(I69:I72)</f>
        <v>197039</v>
      </c>
      <c r="J73" s="12">
        <f>Data!F8</f>
        <v>229624.25</v>
      </c>
      <c r="K73" s="12">
        <f>Data!F20</f>
        <v>237524.5</v>
      </c>
      <c r="L73" s="12">
        <f>Data!$F32</f>
        <v>241120.5</v>
      </c>
      <c r="M73" s="12">
        <f>Data!$F44</f>
        <v>224901.75</v>
      </c>
      <c r="N73" s="12">
        <f>Data!$F56</f>
        <v>260401</v>
      </c>
      <c r="O73" s="39"/>
      <c r="P73" s="35"/>
    </row>
    <row r="74" spans="1:16" ht="20" customHeight="1" x14ac:dyDescent="0.35">
      <c r="A74" s="13"/>
      <c r="B74" s="14"/>
      <c r="C74" s="13"/>
      <c r="D74" s="13"/>
      <c r="E74" s="13"/>
      <c r="F74" s="13"/>
      <c r="G74" s="15"/>
      <c r="H74" s="6"/>
      <c r="I74" s="6"/>
      <c r="J74" s="6"/>
      <c r="K74" s="6"/>
      <c r="L74" s="6"/>
      <c r="M74" s="6"/>
      <c r="N74" s="6"/>
    </row>
    <row r="75" spans="1:16" ht="20" customHeight="1" x14ac:dyDescent="0.35">
      <c r="A75" s="45" t="s">
        <v>0</v>
      </c>
      <c r="B75" s="8" t="s">
        <v>19</v>
      </c>
      <c r="C75" s="22">
        <f t="shared" ref="C75:L75" si="23">C3+C9+C15+C21+C27+C33+C39+C45+C51+C57+C63+C69</f>
        <v>791831</v>
      </c>
      <c r="D75" s="22">
        <f t="shared" si="23"/>
        <v>824331</v>
      </c>
      <c r="E75" s="22">
        <f t="shared" si="23"/>
        <v>855334</v>
      </c>
      <c r="F75" s="22">
        <f t="shared" si="23"/>
        <v>936808</v>
      </c>
      <c r="G75" s="23">
        <f t="shared" si="23"/>
        <v>998843.25</v>
      </c>
      <c r="H75" s="22">
        <f t="shared" si="23"/>
        <v>1034526.25</v>
      </c>
      <c r="I75" s="22">
        <f t="shared" si="23"/>
        <v>997828</v>
      </c>
      <c r="J75" s="22">
        <f t="shared" si="23"/>
        <v>1006118.75</v>
      </c>
      <c r="K75" s="22">
        <f t="shared" si="23"/>
        <v>1014570.25</v>
      </c>
      <c r="L75" s="22">
        <f t="shared" si="23"/>
        <v>977786</v>
      </c>
      <c r="M75" s="22">
        <f>M3+M9+M15+M21+M27+M33+M39+M45+M51+M57+M63+M69</f>
        <v>966102</v>
      </c>
      <c r="N75" s="22">
        <f>N3+N9+N15+N21+N27+N33+N39+N45+N51+N57+N63+N69</f>
        <v>940683.75</v>
      </c>
    </row>
    <row r="76" spans="1:16" ht="20" customHeight="1" x14ac:dyDescent="0.35">
      <c r="A76" s="45"/>
      <c r="B76" s="8" t="s">
        <v>20</v>
      </c>
      <c r="C76" s="22">
        <f t="shared" ref="C76:M76" si="24">C4+C10+C16+C22+C28+C34+C40+C46+C52+C58+C64+C70</f>
        <v>689931</v>
      </c>
      <c r="D76" s="22">
        <f t="shared" si="24"/>
        <v>766680</v>
      </c>
      <c r="E76" s="22">
        <f t="shared" si="24"/>
        <v>768873.25</v>
      </c>
      <c r="F76" s="22">
        <f t="shared" si="24"/>
        <v>870317.5</v>
      </c>
      <c r="G76" s="23">
        <f t="shared" si="24"/>
        <v>934118.5</v>
      </c>
      <c r="H76" s="22">
        <f t="shared" si="24"/>
        <v>1017878.5</v>
      </c>
      <c r="I76" s="22">
        <f t="shared" si="24"/>
        <v>1082520</v>
      </c>
      <c r="J76" s="22">
        <f t="shared" si="24"/>
        <v>1174893</v>
      </c>
      <c r="K76" s="22">
        <f t="shared" si="24"/>
        <v>1276334.5</v>
      </c>
      <c r="L76" s="22">
        <f t="shared" si="24"/>
        <v>1327408.75</v>
      </c>
      <c r="M76" s="22">
        <f t="shared" si="24"/>
        <v>1366381</v>
      </c>
      <c r="N76" s="22">
        <f t="shared" ref="N76" si="25">N4+N10+N16+N22+N28+N34+N40+N46+N52+N58+N64+N70</f>
        <v>1316975.5</v>
      </c>
    </row>
    <row r="77" spans="1:16" ht="20" customHeight="1" x14ac:dyDescent="0.35">
      <c r="A77" s="45"/>
      <c r="B77" s="8" t="s">
        <v>26</v>
      </c>
      <c r="C77" s="23">
        <f>C5+C11+C17+C23+C29+C35+C41+C47+C53+C59+C65+C71</f>
        <v>136529</v>
      </c>
      <c r="D77" s="23">
        <f>D5+D11+D17+D23+D29+D35+D41+D47+D53+D59+D65+D71</f>
        <v>181039</v>
      </c>
      <c r="E77" s="23">
        <f t="shared" ref="E77:K78" si="26">E5+E11+E17+E23+E29+E35+E41+E47+E53+E59+E65+E71</f>
        <v>176802.5</v>
      </c>
      <c r="F77" s="23">
        <f t="shared" si="26"/>
        <v>195567.25</v>
      </c>
      <c r="G77" s="23">
        <f t="shared" si="26"/>
        <v>188388.75</v>
      </c>
      <c r="H77" s="22">
        <f t="shared" si="26"/>
        <v>263862.5</v>
      </c>
      <c r="I77" s="22">
        <f t="shared" si="26"/>
        <v>394383.75</v>
      </c>
      <c r="J77" s="22">
        <f t="shared" si="26"/>
        <v>422843</v>
      </c>
      <c r="K77" s="22">
        <f t="shared" si="26"/>
        <v>506736.75</v>
      </c>
      <c r="L77" s="22">
        <f t="shared" ref="L77:M77" si="27">L5+L11+L17+L23+L29+L35+L41+L47+L53+L59+L65+L71</f>
        <v>528049.25</v>
      </c>
      <c r="M77" s="22">
        <f t="shared" si="27"/>
        <v>582802</v>
      </c>
      <c r="N77" s="22">
        <f t="shared" ref="N77" si="28">N5+N11+N17+N23+N29+N35+N41+N47+N53+N59+N65+N71</f>
        <v>534216.5</v>
      </c>
    </row>
    <row r="78" spans="1:16" ht="20" customHeight="1" x14ac:dyDescent="0.35">
      <c r="A78" s="45"/>
      <c r="B78" s="8" t="s">
        <v>27</v>
      </c>
      <c r="C78" s="22">
        <f>C6+C12+C18+C24+C30+C36+C42+C48+C54+C60+C66+C72</f>
        <v>126937</v>
      </c>
      <c r="D78" s="22">
        <f>D6+D12+D18+D24+D30+D36+D42+D48+D54+D60+D66+D72</f>
        <v>122968</v>
      </c>
      <c r="E78" s="22">
        <f>E6+E12+E18+E24+E30+E36+E42+E48+E54+E60+E66+E72</f>
        <v>117019.25</v>
      </c>
      <c r="F78" s="22">
        <f>F6+F12+F18+F24+F30+F36+F42+F48+F54+F60+F66+F72</f>
        <v>103191.25</v>
      </c>
      <c r="G78" s="23">
        <f t="shared" si="26"/>
        <v>102182</v>
      </c>
      <c r="H78" s="22">
        <f t="shared" si="26"/>
        <v>76770.5</v>
      </c>
      <c r="I78" s="22">
        <f t="shared" si="26"/>
        <v>74538.25</v>
      </c>
      <c r="J78" s="22">
        <f t="shared" si="26"/>
        <v>51850.5</v>
      </c>
      <c r="K78" s="22">
        <f t="shared" si="26"/>
        <v>43374.75</v>
      </c>
      <c r="L78" s="22">
        <f t="shared" ref="L78:M78" si="29">L6+L12+L18+L24+L30+L36+L42+L48+L54+L60+L66+L72</f>
        <v>22660.25</v>
      </c>
      <c r="M78" s="22">
        <f t="shared" si="29"/>
        <v>22677</v>
      </c>
      <c r="N78" s="22">
        <f t="shared" ref="N78" si="30">N6+N12+N18+N24+N30+N36+N42+N48+N54+N60+N66+N72</f>
        <v>21538.75</v>
      </c>
    </row>
    <row r="79" spans="1:16" ht="20" customHeight="1" x14ac:dyDescent="0.35">
      <c r="A79" s="45"/>
      <c r="B79" s="8" t="s">
        <v>15</v>
      </c>
      <c r="C79" s="24">
        <f t="shared" ref="C79" si="31">SUM(C75:C78)</f>
        <v>1745228</v>
      </c>
      <c r="D79" s="24">
        <f t="shared" ref="D79:K79" si="32">SUM(D75:D78)</f>
        <v>1895018</v>
      </c>
      <c r="E79" s="24">
        <f t="shared" si="32"/>
        <v>1918029</v>
      </c>
      <c r="F79" s="24">
        <f t="shared" si="32"/>
        <v>2105884</v>
      </c>
      <c r="G79" s="25">
        <f t="shared" si="32"/>
        <v>2223532.5</v>
      </c>
      <c r="H79" s="24">
        <f t="shared" si="32"/>
        <v>2393037.75</v>
      </c>
      <c r="I79" s="24">
        <f t="shared" si="32"/>
        <v>2549270</v>
      </c>
      <c r="J79" s="24">
        <f>SUM(J75:J78)</f>
        <v>2655705.25</v>
      </c>
      <c r="K79" s="24">
        <f t="shared" si="32"/>
        <v>2841016.25</v>
      </c>
      <c r="L79" s="24">
        <f t="shared" ref="L79:M79" si="33">SUM(L75:L78)</f>
        <v>2855904.25</v>
      </c>
      <c r="M79" s="24">
        <f t="shared" si="33"/>
        <v>2937962</v>
      </c>
      <c r="N79" s="24">
        <f t="shared" ref="N79" si="34">SUM(N75:N78)</f>
        <v>2813414.5</v>
      </c>
    </row>
    <row r="80" spans="1:16" ht="20" customHeight="1" x14ac:dyDescent="0.35">
      <c r="A80" s="3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7"/>
      <c r="P80" s="7"/>
    </row>
    <row r="81" spans="1:16" s="7" customFormat="1" ht="20" customHeight="1" x14ac:dyDescent="0.35">
      <c r="A81" s="72" t="s">
        <v>16</v>
      </c>
      <c r="B81" s="73"/>
      <c r="C81" s="64">
        <v>2009</v>
      </c>
      <c r="D81" s="64">
        <v>2010</v>
      </c>
      <c r="E81" s="64">
        <v>2011</v>
      </c>
      <c r="F81" s="64">
        <v>2012</v>
      </c>
      <c r="G81" s="64">
        <v>2013</v>
      </c>
      <c r="H81" s="64">
        <v>2014</v>
      </c>
      <c r="I81" s="64">
        <v>2015</v>
      </c>
      <c r="J81" s="64">
        <v>2016</v>
      </c>
      <c r="K81" s="64">
        <v>2017</v>
      </c>
      <c r="L81" s="64">
        <v>2018</v>
      </c>
      <c r="M81" s="64">
        <v>2019</v>
      </c>
      <c r="N81" s="64">
        <v>2020</v>
      </c>
      <c r="O81" s="3"/>
      <c r="P81" s="3"/>
    </row>
    <row r="82" spans="1:16" ht="20" customHeight="1" x14ac:dyDescent="0.35">
      <c r="A82" s="28"/>
      <c r="B82" s="29" t="s">
        <v>19</v>
      </c>
      <c r="C82" s="30">
        <v>-0.159</v>
      </c>
      <c r="D82" s="30">
        <f>(D75-C75)/C75</f>
        <v>4.1044111685448033E-2</v>
      </c>
      <c r="E82" s="30">
        <f t="shared" ref="E82:M82" si="35">(E75-D75)/D75</f>
        <v>3.7609892142840683E-2</v>
      </c>
      <c r="F82" s="30">
        <f t="shared" si="35"/>
        <v>9.5254017728746893E-2</v>
      </c>
      <c r="G82" s="30">
        <f t="shared" si="35"/>
        <v>6.6219812384181176E-2</v>
      </c>
      <c r="H82" s="30">
        <f t="shared" si="35"/>
        <v>3.5724324111916457E-2</v>
      </c>
      <c r="I82" s="30">
        <f t="shared" si="35"/>
        <v>-3.5473483635625483E-2</v>
      </c>
      <c r="J82" s="30">
        <f t="shared" si="35"/>
        <v>8.3087967064464016E-3</v>
      </c>
      <c r="K82" s="30">
        <f t="shared" si="35"/>
        <v>8.4001018766422953E-3</v>
      </c>
      <c r="L82" s="30">
        <f t="shared" si="35"/>
        <v>-3.6255991145019283E-2</v>
      </c>
      <c r="M82" s="30">
        <f t="shared" si="35"/>
        <v>-1.1949444970576383E-2</v>
      </c>
      <c r="N82" s="31">
        <f>N75/(M3+M9+M15+M21+M27+M33+M39+M45+M51+M57+M63+M69)-1</f>
        <v>-2.6310110112596763E-2</v>
      </c>
    </row>
    <row r="83" spans="1:16" ht="20" customHeight="1" x14ac:dyDescent="0.35">
      <c r="A83" s="28"/>
      <c r="B83" s="29" t="s">
        <v>20</v>
      </c>
      <c r="C83" s="30">
        <v>-0.19600000000000001</v>
      </c>
      <c r="D83" s="30">
        <f>(D76-C76)/C76</f>
        <v>0.11124155893850254</v>
      </c>
      <c r="E83" s="30">
        <f t="shared" ref="E83:M83" si="36">(E76-D76)/D76</f>
        <v>2.8607111180675117E-3</v>
      </c>
      <c r="F83" s="30">
        <f t="shared" si="36"/>
        <v>0.13193884687755753</v>
      </c>
      <c r="G83" s="30">
        <f t="shared" si="36"/>
        <v>7.3307729650386205E-2</v>
      </c>
      <c r="H83" s="30">
        <f t="shared" si="36"/>
        <v>8.9667424422062089E-2</v>
      </c>
      <c r="I83" s="30">
        <f t="shared" si="36"/>
        <v>6.3506106082405714E-2</v>
      </c>
      <c r="J83" s="30">
        <f t="shared" si="36"/>
        <v>8.5331448841591842E-2</v>
      </c>
      <c r="K83" s="30">
        <f t="shared" si="36"/>
        <v>8.6341054036410125E-2</v>
      </c>
      <c r="L83" s="30">
        <f t="shared" si="36"/>
        <v>4.0016351512867511E-2</v>
      </c>
      <c r="M83" s="30">
        <f t="shared" si="36"/>
        <v>2.9359645248684701E-2</v>
      </c>
      <c r="N83" s="31">
        <f>N76/(M4+M10+M16+M22+M28+M34+M40+M46+M52+M58+M64+M70)-1</f>
        <v>-3.6157923741621079E-2</v>
      </c>
    </row>
    <row r="84" spans="1:16" ht="20" customHeight="1" x14ac:dyDescent="0.35">
      <c r="A84" s="28"/>
      <c r="B84" s="29" t="s">
        <v>26</v>
      </c>
      <c r="C84" s="30">
        <v>-0.23499999999999999</v>
      </c>
      <c r="D84" s="30">
        <f>(D77-C77)/C77</f>
        <v>0.32601132360157914</v>
      </c>
      <c r="E84" s="30">
        <f t="shared" ref="E84:M84" si="37">(E77-D77)/D77</f>
        <v>-2.3401035136075651E-2</v>
      </c>
      <c r="F84" s="30">
        <f t="shared" si="37"/>
        <v>0.10613396303785297</v>
      </c>
      <c r="G84" s="30">
        <f t="shared" si="37"/>
        <v>-3.6706043573246541E-2</v>
      </c>
      <c r="H84" s="30">
        <f t="shared" si="37"/>
        <v>0.4006276914093862</v>
      </c>
      <c r="I84" s="30">
        <f t="shared" si="37"/>
        <v>0.49465630773603675</v>
      </c>
      <c r="J84" s="30">
        <f t="shared" si="37"/>
        <v>7.2161314962900985E-2</v>
      </c>
      <c r="K84" s="30">
        <f t="shared" si="37"/>
        <v>0.19840401756680376</v>
      </c>
      <c r="L84" s="30">
        <f t="shared" si="37"/>
        <v>4.2058327129421737E-2</v>
      </c>
      <c r="M84" s="30">
        <f t="shared" si="37"/>
        <v>0.10368871842919955</v>
      </c>
      <c r="N84" s="31">
        <f>N77/(M5+M11+M17+M23+M29+M35+M41+M47+M53+M59+M65+M71)-1</f>
        <v>-8.3365362507335283E-2</v>
      </c>
    </row>
    <row r="85" spans="1:16" ht="20" customHeight="1" x14ac:dyDescent="0.35">
      <c r="A85" s="28"/>
      <c r="B85" s="29" t="s">
        <v>27</v>
      </c>
      <c r="C85" s="30">
        <v>0.215</v>
      </c>
      <c r="D85" s="30">
        <f>(D78-C78)/C78</f>
        <v>-3.1267479143197018E-2</v>
      </c>
      <c r="E85" s="30">
        <f t="shared" ref="E85:M85" si="38">(E78-D78)/D78</f>
        <v>-4.8376406870080019E-2</v>
      </c>
      <c r="F85" s="30">
        <f t="shared" si="38"/>
        <v>-0.11816859191970552</v>
      </c>
      <c r="G85" s="30">
        <f t="shared" si="38"/>
        <v>-9.7803835111988664E-3</v>
      </c>
      <c r="H85" s="30">
        <f t="shared" si="38"/>
        <v>-0.24868861443307042</v>
      </c>
      <c r="I85" s="30">
        <f t="shared" si="38"/>
        <v>-2.9076924078910518E-2</v>
      </c>
      <c r="J85" s="30">
        <f t="shared" si="38"/>
        <v>-0.30437728280446619</v>
      </c>
      <c r="K85" s="30">
        <f t="shared" si="38"/>
        <v>-0.16346515462724565</v>
      </c>
      <c r="L85" s="30">
        <f t="shared" si="38"/>
        <v>-0.47757047591052398</v>
      </c>
      <c r="M85" s="30">
        <f t="shared" si="38"/>
        <v>7.3917984135214753E-4</v>
      </c>
      <c r="N85" s="31">
        <f>N78/(M6+M12+M18+M24+M30+M36+M42+M48+M54+M60+M66+M72)-1</f>
        <v>-5.0194029192573986E-2</v>
      </c>
    </row>
    <row r="86" spans="1:16" ht="20" customHeight="1" x14ac:dyDescent="0.35">
      <c r="A86" s="28"/>
      <c r="B86" s="29" t="s">
        <v>15</v>
      </c>
      <c r="C86" s="30">
        <v>-0.16200000000000001</v>
      </c>
      <c r="D86" s="30">
        <f>(D79-C79)/C79</f>
        <v>8.5828327301647689E-2</v>
      </c>
      <c r="E86" s="30">
        <f t="shared" ref="E86:M86" si="39">(E79-D79)/D79</f>
        <v>1.2142892574107476E-2</v>
      </c>
      <c r="F86" s="30">
        <f t="shared" si="39"/>
        <v>9.7941689098548557E-2</v>
      </c>
      <c r="G86" s="30">
        <f t="shared" si="39"/>
        <v>5.5866562450733279E-2</v>
      </c>
      <c r="H86" s="30">
        <f t="shared" si="39"/>
        <v>7.623241396291712E-2</v>
      </c>
      <c r="I86" s="30">
        <f t="shared" si="39"/>
        <v>6.5286161908645196E-2</v>
      </c>
      <c r="J86" s="30">
        <f t="shared" si="39"/>
        <v>4.1751266048711981E-2</v>
      </c>
      <c r="K86" s="30">
        <f t="shared" si="39"/>
        <v>6.9778451505489919E-2</v>
      </c>
      <c r="L86" s="30">
        <f t="shared" si="39"/>
        <v>5.2403783329292818E-3</v>
      </c>
      <c r="M86" s="30">
        <f t="shared" si="39"/>
        <v>2.8732668470940508E-2</v>
      </c>
      <c r="N86" s="31">
        <f>N79/(M7+M13+M19+M25+M31+M37+M43+M49+M55+M61+M67+M73)-1</f>
        <v>-4.2392481590980413E-2</v>
      </c>
    </row>
    <row r="91" spans="1:16" x14ac:dyDescent="0.35">
      <c r="C91" s="10"/>
      <c r="D91" s="10"/>
      <c r="E91" s="10"/>
      <c r="F91" s="10"/>
      <c r="G91" s="10"/>
      <c r="H91" s="10"/>
      <c r="I91" s="10"/>
    </row>
    <row r="92" spans="1:16" x14ac:dyDescent="0.35">
      <c r="C92" s="10"/>
      <c r="D92" s="10"/>
      <c r="E92" s="10"/>
      <c r="F92" s="10"/>
      <c r="G92" s="10"/>
      <c r="H92" s="10"/>
      <c r="I92" s="10"/>
    </row>
    <row r="93" spans="1:16" x14ac:dyDescent="0.35">
      <c r="C93" s="10"/>
      <c r="D93" s="10"/>
      <c r="E93" s="10"/>
      <c r="F93" s="10"/>
      <c r="G93" s="10"/>
      <c r="H93" s="10"/>
      <c r="I93" s="10"/>
    </row>
    <row r="94" spans="1:16" x14ac:dyDescent="0.35">
      <c r="C94" s="10"/>
      <c r="D94" s="10"/>
      <c r="E94" s="10"/>
      <c r="F94" s="10"/>
      <c r="G94" s="10"/>
      <c r="H94" s="10"/>
      <c r="I94" s="10"/>
    </row>
    <row r="98" spans="4:9" x14ac:dyDescent="0.35">
      <c r="D98" s="32"/>
      <c r="E98" s="32"/>
      <c r="F98" s="32"/>
      <c r="G98" s="32"/>
      <c r="H98" s="32"/>
      <c r="I98" s="32"/>
    </row>
    <row r="99" spans="4:9" x14ac:dyDescent="0.35">
      <c r="D99" s="32"/>
      <c r="E99" s="32"/>
      <c r="F99" s="32"/>
      <c r="G99" s="32"/>
      <c r="H99" s="32"/>
      <c r="I99" s="32"/>
    </row>
    <row r="100" spans="4:9" x14ac:dyDescent="0.35">
      <c r="D100" s="32"/>
      <c r="E100" s="32"/>
      <c r="F100" s="32"/>
      <c r="G100" s="32"/>
      <c r="H100" s="32"/>
      <c r="I100" s="32"/>
    </row>
    <row r="101" spans="4:9" x14ac:dyDescent="0.35">
      <c r="D101" s="32"/>
      <c r="E101" s="32"/>
      <c r="F101" s="32"/>
      <c r="G101" s="32"/>
      <c r="H101" s="32"/>
      <c r="I101" s="32"/>
    </row>
    <row r="102" spans="4:9" x14ac:dyDescent="0.35">
      <c r="D102" s="32"/>
      <c r="E102" s="32"/>
      <c r="F102" s="32"/>
      <c r="G102" s="32"/>
      <c r="H102" s="32"/>
      <c r="I102" s="32"/>
    </row>
  </sheetData>
  <printOptions horizontalCentered="1" verticalCentered="1"/>
  <pageMargins left="0.25" right="0.25" top="0" bottom="0.25" header="0.3" footer="0.05"/>
  <pageSetup scale="34" orientation="landscape" horizontalDpi="300" verticalDpi="300" r:id="rId1"/>
  <headerFooter>
    <oddFooter>&amp;L&amp;"Arial,Italic"&amp;11VPA, Market Analysis and Strategy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19"/>
  <sheetViews>
    <sheetView showGridLines="0" defaultGridColor="0" colorId="9" zoomScale="80" zoomScaleNormal="80" zoomScalePageLayoutView="80" workbookViewId="0">
      <selection activeCell="A2" sqref="A2"/>
    </sheetView>
  </sheetViews>
  <sheetFormatPr defaultColWidth="11.4609375" defaultRowHeight="15.5" x14ac:dyDescent="0.35"/>
  <cols>
    <col min="1" max="1" width="11.61328125" style="3" customWidth="1"/>
    <col min="2" max="2" width="12.23046875" style="3" hidden="1" customWidth="1"/>
    <col min="3" max="12" width="12.23046875" style="3" customWidth="1"/>
    <col min="13" max="13" width="11.921875" style="3" bestFit="1" customWidth="1"/>
    <col min="14" max="15" width="10.4609375" style="3" bestFit="1" customWidth="1"/>
    <col min="16" max="16384" width="11.4609375" style="3"/>
  </cols>
  <sheetData>
    <row r="1" spans="1:22" ht="65" customHeight="1" x14ac:dyDescent="0.35">
      <c r="B1" s="2"/>
      <c r="D1" s="2" t="s">
        <v>36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20" customHeight="1" x14ac:dyDescent="0.35">
      <c r="A2" s="69"/>
      <c r="B2" s="70">
        <v>2009</v>
      </c>
      <c r="C2" s="70">
        <v>2010</v>
      </c>
      <c r="D2" s="70">
        <v>2011</v>
      </c>
      <c r="E2" s="70">
        <v>2012</v>
      </c>
      <c r="F2" s="70">
        <v>2013</v>
      </c>
      <c r="G2" s="70">
        <v>2014</v>
      </c>
      <c r="H2" s="70">
        <v>2015</v>
      </c>
      <c r="I2" s="70">
        <v>2016</v>
      </c>
      <c r="J2" s="70">
        <v>2017</v>
      </c>
      <c r="K2" s="70">
        <v>2018</v>
      </c>
      <c r="L2" s="70">
        <v>2019</v>
      </c>
      <c r="M2" s="70">
        <v>2020</v>
      </c>
    </row>
    <row r="3" spans="1:22" ht="20" customHeight="1" x14ac:dyDescent="0.4">
      <c r="A3" s="33" t="s">
        <v>1</v>
      </c>
      <c r="B3" s="10">
        <v>79674</v>
      </c>
      <c r="C3" s="34">
        <v>81812</v>
      </c>
      <c r="D3" s="34">
        <v>91527</v>
      </c>
      <c r="E3" s="10">
        <v>88749</v>
      </c>
      <c r="F3" s="10">
        <v>90900</v>
      </c>
      <c r="G3" s="10">
        <v>96225</v>
      </c>
      <c r="H3" s="34">
        <v>111322</v>
      </c>
      <c r="I3" s="34">
        <v>109767</v>
      </c>
      <c r="J3" s="34">
        <f>Data!G9</f>
        <v>128420</v>
      </c>
      <c r="K3" s="35">
        <f>Data!G21</f>
        <v>125369</v>
      </c>
      <c r="L3" s="35">
        <f>Data!G33</f>
        <v>134638</v>
      </c>
      <c r="M3" s="35">
        <f>Data!G45</f>
        <v>126634</v>
      </c>
      <c r="P3" s="32"/>
      <c r="Q3" s="36"/>
      <c r="U3" s="37"/>
    </row>
    <row r="4" spans="1:22" ht="20" customHeight="1" x14ac:dyDescent="0.4">
      <c r="A4" s="33" t="s">
        <v>2</v>
      </c>
      <c r="B4" s="38">
        <v>75595</v>
      </c>
      <c r="C4" s="10">
        <v>87394</v>
      </c>
      <c r="D4" s="10">
        <v>87615</v>
      </c>
      <c r="E4" s="38">
        <v>89577</v>
      </c>
      <c r="F4" s="38">
        <v>96404</v>
      </c>
      <c r="G4" s="10">
        <v>102289</v>
      </c>
      <c r="H4" s="34">
        <v>101184</v>
      </c>
      <c r="I4" s="34">
        <v>124458</v>
      </c>
      <c r="J4" s="34">
        <f>Data!G10</f>
        <v>124607</v>
      </c>
      <c r="K4" s="35">
        <f>Data!G22</f>
        <v>122919</v>
      </c>
      <c r="L4" s="35">
        <f>Data!G34</f>
        <v>127596</v>
      </c>
      <c r="M4" s="35">
        <f>Data!G46</f>
        <v>114959</v>
      </c>
      <c r="P4" s="39"/>
      <c r="Q4" s="35"/>
      <c r="U4" s="35"/>
    </row>
    <row r="5" spans="1:22" ht="20" customHeight="1" x14ac:dyDescent="0.4">
      <c r="A5" s="33" t="s">
        <v>3</v>
      </c>
      <c r="B5" s="38">
        <v>77422</v>
      </c>
      <c r="C5" s="10">
        <v>94509</v>
      </c>
      <c r="D5" s="10">
        <v>91506</v>
      </c>
      <c r="E5" s="38">
        <v>96351</v>
      </c>
      <c r="F5" s="38">
        <v>102564</v>
      </c>
      <c r="G5" s="10">
        <v>112006</v>
      </c>
      <c r="H5" s="34">
        <v>129873</v>
      </c>
      <c r="I5" s="34">
        <v>120519</v>
      </c>
      <c r="J5" s="34">
        <f>Data!G11</f>
        <v>131800</v>
      </c>
      <c r="K5" s="35">
        <f>Data!G23</f>
        <v>142869</v>
      </c>
      <c r="L5" s="35">
        <f>Data!G35</f>
        <v>135146</v>
      </c>
      <c r="M5" s="35">
        <f>Data!G47</f>
        <v>122655</v>
      </c>
      <c r="U5" s="35"/>
    </row>
    <row r="6" spans="1:22" ht="20" customHeight="1" x14ac:dyDescent="0.4">
      <c r="A6" s="33" t="s">
        <v>4</v>
      </c>
      <c r="B6" s="38">
        <v>81724</v>
      </c>
      <c r="C6" s="10">
        <v>83985</v>
      </c>
      <c r="D6" s="10">
        <v>92967</v>
      </c>
      <c r="E6" s="38">
        <v>97200</v>
      </c>
      <c r="F6" s="38">
        <v>102986</v>
      </c>
      <c r="G6" s="36">
        <v>114875</v>
      </c>
      <c r="H6" s="34">
        <v>120552</v>
      </c>
      <c r="I6" s="34">
        <v>121746</v>
      </c>
      <c r="J6" s="34">
        <f>Data!G12</f>
        <v>128321</v>
      </c>
      <c r="K6" s="35">
        <f>Data!G24</f>
        <v>124936</v>
      </c>
      <c r="L6" s="35">
        <f>Data!G36</f>
        <v>138996</v>
      </c>
      <c r="M6" s="35">
        <f>Data!G48</f>
        <v>116459</v>
      </c>
      <c r="U6" s="35"/>
    </row>
    <row r="7" spans="1:22" ht="20" customHeight="1" x14ac:dyDescent="0.4">
      <c r="A7" s="33" t="s">
        <v>5</v>
      </c>
      <c r="B7" s="38">
        <v>80408</v>
      </c>
      <c r="C7" s="10">
        <v>92296</v>
      </c>
      <c r="D7" s="10">
        <v>91640</v>
      </c>
      <c r="E7" s="38">
        <v>102987</v>
      </c>
      <c r="F7" s="38">
        <v>110920</v>
      </c>
      <c r="G7" s="36">
        <v>117079</v>
      </c>
      <c r="H7" s="34">
        <v>133411</v>
      </c>
      <c r="I7" s="34">
        <v>124753</v>
      </c>
      <c r="J7" s="34">
        <f>Data!G13</f>
        <v>141218</v>
      </c>
      <c r="K7" s="35">
        <f>Data!G25</f>
        <v>134802</v>
      </c>
      <c r="L7" s="35">
        <f>Data!G37</f>
        <v>146018</v>
      </c>
      <c r="M7" s="35">
        <f>Data!G49</f>
        <v>112913</v>
      </c>
      <c r="P7" s="32"/>
      <c r="U7" s="35"/>
    </row>
    <row r="8" spans="1:22" ht="20" customHeight="1" x14ac:dyDescent="0.4">
      <c r="A8" s="33" t="s">
        <v>6</v>
      </c>
      <c r="B8" s="38">
        <v>79844</v>
      </c>
      <c r="C8" s="10">
        <v>92382</v>
      </c>
      <c r="D8" s="10">
        <v>88007</v>
      </c>
      <c r="E8" s="38">
        <v>97346</v>
      </c>
      <c r="F8" s="38">
        <v>101391</v>
      </c>
      <c r="G8" s="36">
        <v>107280</v>
      </c>
      <c r="H8" s="34">
        <v>122919</v>
      </c>
      <c r="I8" s="34">
        <f>Data!G2</f>
        <v>123974</v>
      </c>
      <c r="J8" s="34">
        <f>Data!G14</f>
        <v>132764</v>
      </c>
      <c r="K8" s="35">
        <f>Data!G26</f>
        <v>127265</v>
      </c>
      <c r="L8" s="35">
        <f>Data!G38</f>
        <v>134371</v>
      </c>
      <c r="M8" s="35">
        <f>Data!G50</f>
        <v>117525</v>
      </c>
      <c r="U8" s="35"/>
    </row>
    <row r="9" spans="1:22" ht="20" customHeight="1" x14ac:dyDescent="0.4">
      <c r="A9" s="33" t="s">
        <v>7</v>
      </c>
      <c r="B9" s="38">
        <v>81041</v>
      </c>
      <c r="C9" s="10">
        <v>88575</v>
      </c>
      <c r="D9" s="10">
        <v>96557</v>
      </c>
      <c r="E9" s="38">
        <v>104430</v>
      </c>
      <c r="F9" s="38">
        <v>117769</v>
      </c>
      <c r="G9" s="36">
        <v>119841</v>
      </c>
      <c r="H9" s="34">
        <v>130146</v>
      </c>
      <c r="I9" s="34">
        <f>Data!G3</f>
        <v>124067</v>
      </c>
      <c r="J9" s="34">
        <v>134104</v>
      </c>
      <c r="K9" s="35">
        <f>Data!G27</f>
        <v>143531</v>
      </c>
      <c r="L9" s="35">
        <f>Data!G39</f>
        <v>149163</v>
      </c>
      <c r="M9" s="35">
        <f>Data!G51</f>
        <v>122446</v>
      </c>
      <c r="U9" s="35"/>
    </row>
    <row r="10" spans="1:22" ht="20" customHeight="1" x14ac:dyDescent="0.4">
      <c r="A10" s="33" t="s">
        <v>8</v>
      </c>
      <c r="B10" s="38">
        <v>85649</v>
      </c>
      <c r="C10" s="10">
        <v>99536</v>
      </c>
      <c r="D10" s="10">
        <v>87048</v>
      </c>
      <c r="E10" s="38">
        <v>109136</v>
      </c>
      <c r="F10" s="38">
        <v>114230</v>
      </c>
      <c r="G10" s="36">
        <v>124656</v>
      </c>
      <c r="H10" s="34">
        <v>125276</v>
      </c>
      <c r="I10" s="34">
        <f>Data!G4</f>
        <v>133076</v>
      </c>
      <c r="J10" s="34">
        <f>Data!G16</f>
        <v>136826</v>
      </c>
      <c r="K10" s="35">
        <f>Data!G28</f>
        <v>146726</v>
      </c>
      <c r="L10" s="35">
        <f>Data!G40</f>
        <v>143327</v>
      </c>
      <c r="M10" s="35">
        <f>Data!G52</f>
        <v>136144</v>
      </c>
      <c r="N10" s="36"/>
      <c r="O10" s="35"/>
      <c r="U10" s="35"/>
    </row>
    <row r="11" spans="1:22" ht="20" customHeight="1" x14ac:dyDescent="0.4">
      <c r="A11" s="33" t="s">
        <v>9</v>
      </c>
      <c r="B11" s="38">
        <v>89359</v>
      </c>
      <c r="C11" s="10">
        <v>88141</v>
      </c>
      <c r="D11" s="10">
        <v>93794</v>
      </c>
      <c r="E11" s="38">
        <v>104275</v>
      </c>
      <c r="F11" s="38">
        <v>105464</v>
      </c>
      <c r="G11" s="36">
        <v>115827</v>
      </c>
      <c r="H11" s="34">
        <v>122308</v>
      </c>
      <c r="I11" s="34">
        <f>Data!G5</f>
        <v>123795</v>
      </c>
      <c r="J11" s="34">
        <f>Data!G17</f>
        <v>135042</v>
      </c>
      <c r="K11" s="35">
        <f>Data!G29</f>
        <v>124736</v>
      </c>
      <c r="L11" s="35">
        <f>Data!G41</f>
        <v>134948</v>
      </c>
      <c r="M11" s="35">
        <f>Data!G53</f>
        <v>140636</v>
      </c>
      <c r="N11" s="74"/>
      <c r="O11" s="74"/>
      <c r="U11" s="35"/>
    </row>
    <row r="12" spans="1:22" ht="20" customHeight="1" x14ac:dyDescent="0.4">
      <c r="A12" s="33" t="s">
        <v>10</v>
      </c>
      <c r="B12" s="38">
        <v>90175</v>
      </c>
      <c r="C12" s="10">
        <v>99933</v>
      </c>
      <c r="D12" s="10">
        <v>98656</v>
      </c>
      <c r="E12" s="38">
        <v>100478</v>
      </c>
      <c r="F12" s="38">
        <v>117704</v>
      </c>
      <c r="G12" s="36">
        <v>126100</v>
      </c>
      <c r="H12" s="34">
        <v>131076</v>
      </c>
      <c r="I12" s="40">
        <f>Data!G6</f>
        <v>134344</v>
      </c>
      <c r="J12" s="34">
        <f>Data!G18</f>
        <v>149595</v>
      </c>
      <c r="K12" s="35">
        <f>Data!G30</f>
        <v>150931</v>
      </c>
      <c r="L12" s="35">
        <f>Data!G42</f>
        <v>148242</v>
      </c>
      <c r="M12" s="35">
        <f>Data!G54</f>
        <v>149675</v>
      </c>
      <c r="U12" s="35"/>
    </row>
    <row r="13" spans="1:22" ht="20" customHeight="1" x14ac:dyDescent="0.4">
      <c r="A13" s="33" t="s">
        <v>11</v>
      </c>
      <c r="B13" s="38">
        <v>87430</v>
      </c>
      <c r="C13" s="10">
        <v>93033</v>
      </c>
      <c r="D13" s="10">
        <v>93552</v>
      </c>
      <c r="E13" s="36">
        <v>113288</v>
      </c>
      <c r="F13" s="36">
        <v>110369</v>
      </c>
      <c r="G13" s="36">
        <v>119267</v>
      </c>
      <c r="H13" s="34">
        <v>114412</v>
      </c>
      <c r="I13" s="34">
        <f>Data!G7</f>
        <v>133214</v>
      </c>
      <c r="J13" s="34">
        <f>Data!G19</f>
        <v>135469</v>
      </c>
      <c r="K13" s="35">
        <f>Data!G31</f>
        <v>133711</v>
      </c>
      <c r="L13" s="35">
        <f>Data!G43</f>
        <v>126063</v>
      </c>
      <c r="M13" s="35">
        <f>Data!G55</f>
        <v>152755</v>
      </c>
      <c r="U13" s="35"/>
    </row>
    <row r="14" spans="1:22" ht="20" customHeight="1" x14ac:dyDescent="0.4">
      <c r="A14" s="33" t="s">
        <v>12</v>
      </c>
      <c r="B14" s="38">
        <v>84222</v>
      </c>
      <c r="C14" s="10">
        <v>79140</v>
      </c>
      <c r="D14" s="10">
        <v>89182</v>
      </c>
      <c r="E14" s="38">
        <v>106005</v>
      </c>
      <c r="F14" s="38">
        <v>104210</v>
      </c>
      <c r="G14" s="36">
        <v>117693</v>
      </c>
      <c r="H14" s="34">
        <v>112269</v>
      </c>
      <c r="I14" s="34">
        <f>Data!G8</f>
        <v>130173</v>
      </c>
      <c r="J14" s="34">
        <f>Data!G20</f>
        <v>134594</v>
      </c>
      <c r="K14" s="35">
        <f>Data!G32</f>
        <v>135091</v>
      </c>
      <c r="L14" s="35">
        <f>Data!G44</f>
        <v>125281</v>
      </c>
      <c r="M14" s="35">
        <f>Data!G56</f>
        <v>143262</v>
      </c>
      <c r="N14" s="39"/>
      <c r="O14" s="35"/>
      <c r="U14" s="35"/>
      <c r="V14" s="36"/>
    </row>
    <row r="15" spans="1:22" ht="20" customHeight="1" x14ac:dyDescent="0.35">
      <c r="A15" s="61" t="s">
        <v>0</v>
      </c>
      <c r="B15" s="23">
        <f t="shared" ref="B15:G15" si="0">SUM(B3:B14)</f>
        <v>992543</v>
      </c>
      <c r="C15" s="23">
        <f t="shared" si="0"/>
        <v>1080736</v>
      </c>
      <c r="D15" s="23">
        <f t="shared" si="0"/>
        <v>1102051</v>
      </c>
      <c r="E15" s="23">
        <f t="shared" si="0"/>
        <v>1209822</v>
      </c>
      <c r="F15" s="23">
        <f t="shared" si="0"/>
        <v>1274911</v>
      </c>
      <c r="G15" s="23">
        <f t="shared" si="0"/>
        <v>1373138</v>
      </c>
      <c r="H15" s="23">
        <f t="shared" ref="H15:I15" si="1">SUM(H3:H14)</f>
        <v>1454748</v>
      </c>
      <c r="I15" s="23">
        <f t="shared" si="1"/>
        <v>1503886</v>
      </c>
      <c r="J15" s="23">
        <f>SUM(J3:J14)</f>
        <v>1612760</v>
      </c>
      <c r="K15" s="23">
        <f>SUM(K3:K14)</f>
        <v>1612886</v>
      </c>
      <c r="L15" s="23">
        <f>SUM(L3:L14)</f>
        <v>1643789</v>
      </c>
      <c r="M15" s="23">
        <f>SUM(M3:M14)</f>
        <v>1556063</v>
      </c>
      <c r="U15" s="35"/>
    </row>
    <row r="16" spans="1:22" ht="20" customHeight="1" x14ac:dyDescent="0.35">
      <c r="A16" s="71"/>
      <c r="H16" s="71"/>
      <c r="I16" s="71"/>
      <c r="J16" s="71"/>
    </row>
    <row r="17" spans="1:13" s="44" customFormat="1" ht="20" customHeight="1" x14ac:dyDescent="0.35">
      <c r="A17" s="61" t="s">
        <v>16</v>
      </c>
      <c r="B17" s="42">
        <v>-0.17347248927642628</v>
      </c>
      <c r="C17" s="42">
        <f t="shared" ref="C17:I17" si="2">(C15-B15)/B15</f>
        <v>8.8855596180719629E-2</v>
      </c>
      <c r="D17" s="42">
        <f t="shared" si="2"/>
        <v>1.9722670476416071E-2</v>
      </c>
      <c r="E17" s="42">
        <f t="shared" si="2"/>
        <v>9.7791300039653334E-2</v>
      </c>
      <c r="F17" s="42">
        <f t="shared" si="2"/>
        <v>5.3800476433723307E-2</v>
      </c>
      <c r="G17" s="42">
        <f t="shared" si="2"/>
        <v>7.704616243800548E-2</v>
      </c>
      <c r="H17" s="42">
        <f t="shared" si="2"/>
        <v>5.9433210645980228E-2</v>
      </c>
      <c r="I17" s="42">
        <f t="shared" si="2"/>
        <v>3.37776714592493E-2</v>
      </c>
      <c r="J17" s="42">
        <f>J15/SUM(I3:I14)-1</f>
        <v>7.2395115055263526E-2</v>
      </c>
      <c r="K17" s="43">
        <f>K15/SUM(J3:J14)-1</f>
        <v>7.8126937672173824E-5</v>
      </c>
      <c r="L17" s="42">
        <f>L15/SUM(K3:K14)-1</f>
        <v>1.916006462949027E-2</v>
      </c>
      <c r="M17" s="42">
        <f>M15/SUM(L3:L14)-1</f>
        <v>-5.3368163432167992E-2</v>
      </c>
    </row>
    <row r="18" spans="1:13" ht="17.5" x14ac:dyDescent="0.35">
      <c r="A18" s="41"/>
      <c r="B18" s="32"/>
      <c r="C18" s="32"/>
      <c r="D18" s="32"/>
      <c r="L18" s="41"/>
    </row>
    <row r="19" spans="1:13" x14ac:dyDescent="0.35">
      <c r="A19" s="45"/>
      <c r="L19" s="45"/>
    </row>
  </sheetData>
  <printOptions horizontalCentered="1" verticalCentered="1"/>
  <pageMargins left="0.25" right="0.25" top="0.5" bottom="0.5" header="0.5" footer="0.5"/>
  <pageSetup scale="51" orientation="portrait" horizontalDpi="300" verticalDpi="300" r:id="rId1"/>
  <headerFooter alignWithMargins="0">
    <oddFooter>&amp;LVPA, Market Analysis and Strategy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68"/>
  <sheetViews>
    <sheetView showGridLines="0" defaultGridColor="0" colorId="9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14.53515625" defaultRowHeight="15.5" x14ac:dyDescent="0.35"/>
  <cols>
    <col min="1" max="1" width="6.4609375" style="3" customWidth="1"/>
    <col min="2" max="2" width="18.61328125" style="3" customWidth="1"/>
    <col min="3" max="3" width="15.69140625" style="3" hidden="1" customWidth="1"/>
    <col min="4" max="13" width="15.69140625" style="3" customWidth="1"/>
    <col min="14" max="15" width="14.84375" style="3" customWidth="1"/>
    <col min="16" max="16384" width="14.53515625" style="3"/>
  </cols>
  <sheetData>
    <row r="1" spans="1:16" ht="65" customHeight="1" x14ac:dyDescent="0.35">
      <c r="B1" s="2"/>
      <c r="C1" s="2"/>
      <c r="D1" s="2" t="s">
        <v>17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6" customFormat="1" ht="20" customHeight="1" x14ac:dyDescent="0.35">
      <c r="A2" s="4"/>
      <c r="B2" s="4"/>
      <c r="C2" s="64">
        <v>2009</v>
      </c>
      <c r="D2" s="64">
        <v>2010</v>
      </c>
      <c r="E2" s="64">
        <v>2011</v>
      </c>
      <c r="F2" s="64">
        <v>2012</v>
      </c>
      <c r="G2" s="64">
        <v>2013</v>
      </c>
      <c r="H2" s="64">
        <v>2014</v>
      </c>
      <c r="I2" s="64">
        <v>2015</v>
      </c>
      <c r="J2" s="64">
        <v>2016</v>
      </c>
      <c r="K2" s="64">
        <v>2017</v>
      </c>
      <c r="L2" s="64">
        <v>2018</v>
      </c>
      <c r="M2" s="64">
        <v>2019</v>
      </c>
      <c r="N2" s="64">
        <v>2020</v>
      </c>
    </row>
    <row r="3" spans="1:16" ht="20" customHeight="1" x14ac:dyDescent="0.35">
      <c r="A3" s="45" t="s">
        <v>1</v>
      </c>
      <c r="B3" s="8" t="s">
        <v>13</v>
      </c>
      <c r="C3" s="10">
        <v>1130182</v>
      </c>
      <c r="D3" s="10">
        <v>1182992</v>
      </c>
      <c r="E3" s="10">
        <v>1293567</v>
      </c>
      <c r="F3" s="10">
        <v>1257011</v>
      </c>
      <c r="G3" s="10">
        <v>1317975</v>
      </c>
      <c r="H3" s="9">
        <v>1454091</v>
      </c>
      <c r="I3" s="9">
        <v>1594184</v>
      </c>
      <c r="J3" s="9">
        <v>1508228</v>
      </c>
      <c r="K3" s="9">
        <f>Data!H9</f>
        <v>1841619.4369999999</v>
      </c>
      <c r="L3" s="9">
        <f>Data!$H21</f>
        <v>1711427.933</v>
      </c>
      <c r="M3" s="9">
        <f>Data!$H33</f>
        <v>1775644.0179999999</v>
      </c>
      <c r="N3" s="9">
        <f>Data!$H45</f>
        <v>1772106.13</v>
      </c>
    </row>
    <row r="4" spans="1:16" ht="20" customHeight="1" x14ac:dyDescent="0.35">
      <c r="A4" s="45"/>
      <c r="B4" s="8" t="s">
        <v>14</v>
      </c>
      <c r="C4" s="9">
        <v>32932</v>
      </c>
      <c r="D4" s="9">
        <v>15563</v>
      </c>
      <c r="E4" s="9">
        <v>22520</v>
      </c>
      <c r="F4" s="9">
        <v>36934</v>
      </c>
      <c r="G4" s="9">
        <v>30135</v>
      </c>
      <c r="H4" s="9">
        <v>29576</v>
      </c>
      <c r="I4" s="9">
        <v>25002</v>
      </c>
      <c r="J4" s="9">
        <v>19652</v>
      </c>
      <c r="K4" s="9">
        <f>Data!I9</f>
        <v>16126.28</v>
      </c>
      <c r="L4" s="9">
        <f>Data!$I21</f>
        <v>17505.650000000001</v>
      </c>
      <c r="M4" s="9">
        <f>Data!$I33</f>
        <v>15085.79</v>
      </c>
      <c r="N4" s="9">
        <f>Data!$I45</f>
        <v>9003</v>
      </c>
    </row>
    <row r="5" spans="1:16" ht="20" customHeight="1" x14ac:dyDescent="0.35">
      <c r="A5" s="45"/>
      <c r="B5" s="8" t="s">
        <v>22</v>
      </c>
      <c r="C5" s="47">
        <f>C3+C4</f>
        <v>1163114</v>
      </c>
      <c r="D5" s="47">
        <f>D3+D4</f>
        <v>1198555</v>
      </c>
      <c r="E5" s="47">
        <f>E3+E4</f>
        <v>1316087</v>
      </c>
      <c r="F5" s="47">
        <f>F3+F4</f>
        <v>1293945</v>
      </c>
      <c r="G5" s="47">
        <f>G3+G4</f>
        <v>1348110</v>
      </c>
      <c r="H5" s="48">
        <f t="shared" ref="H5" si="0">H3+H4</f>
        <v>1483667</v>
      </c>
      <c r="I5" s="48">
        <f t="shared" ref="I5:J5" si="1">I3+I4</f>
        <v>1619186</v>
      </c>
      <c r="J5" s="48">
        <f t="shared" si="1"/>
        <v>1527880</v>
      </c>
      <c r="K5" s="48">
        <f>Data!J9</f>
        <v>1857745.7169999999</v>
      </c>
      <c r="L5" s="48">
        <f>Data!$J21</f>
        <v>1728933.5830000001</v>
      </c>
      <c r="M5" s="48">
        <f>Data!$J33</f>
        <v>1790729.808</v>
      </c>
      <c r="N5" s="48">
        <f>Data!$J45</f>
        <v>1781109.13</v>
      </c>
    </row>
    <row r="6" spans="1:16" ht="20" customHeight="1" x14ac:dyDescent="0.35">
      <c r="A6" s="5"/>
      <c r="B6" s="5"/>
      <c r="C6" s="6"/>
      <c r="D6" s="6"/>
      <c r="E6" s="6"/>
      <c r="F6" s="6"/>
      <c r="G6" s="6"/>
      <c r="H6" s="16"/>
      <c r="I6" s="16"/>
      <c r="J6" s="16"/>
      <c r="K6" s="16"/>
      <c r="L6" s="16"/>
      <c r="M6" s="16"/>
      <c r="N6" s="16"/>
    </row>
    <row r="7" spans="1:16" ht="20" customHeight="1" x14ac:dyDescent="0.35">
      <c r="A7" s="45" t="s">
        <v>2</v>
      </c>
      <c r="B7" s="8" t="s">
        <v>13</v>
      </c>
      <c r="C7" s="10">
        <v>1085477</v>
      </c>
      <c r="D7" s="10">
        <v>1320745</v>
      </c>
      <c r="E7" s="10">
        <v>1202539</v>
      </c>
      <c r="F7" s="10">
        <v>1322650</v>
      </c>
      <c r="G7" s="10">
        <v>1416350</v>
      </c>
      <c r="H7" s="9">
        <v>1535431</v>
      </c>
      <c r="I7" s="9">
        <v>1459696</v>
      </c>
      <c r="J7" s="9">
        <v>1699326</v>
      </c>
      <c r="K7" s="9">
        <f>Data!H10</f>
        <v>1755540.098</v>
      </c>
      <c r="L7" s="9">
        <f>Data!H22</f>
        <v>1726998.129</v>
      </c>
      <c r="M7" s="9">
        <f>Data!$H34</f>
        <v>1691758.4779999999</v>
      </c>
      <c r="N7" s="9">
        <f>Data!$H46</f>
        <v>1663595.0449999999</v>
      </c>
    </row>
    <row r="8" spans="1:16" ht="20" customHeight="1" x14ac:dyDescent="0.35">
      <c r="A8" s="45"/>
      <c r="B8" s="8" t="s">
        <v>14</v>
      </c>
      <c r="C8" s="9">
        <v>21912</v>
      </c>
      <c r="D8" s="9">
        <v>18320</v>
      </c>
      <c r="E8" s="9">
        <v>22560</v>
      </c>
      <c r="F8" s="9">
        <v>25442</v>
      </c>
      <c r="G8" s="9">
        <v>24017</v>
      </c>
      <c r="H8" s="9">
        <v>24286.71</v>
      </c>
      <c r="I8" s="9">
        <v>22782</v>
      </c>
      <c r="J8" s="9">
        <v>11919.29</v>
      </c>
      <c r="K8" s="9">
        <f>Data!I10</f>
        <v>12143.55</v>
      </c>
      <c r="L8" s="9">
        <f>Data!$I22</f>
        <v>13526.62</v>
      </c>
      <c r="M8" s="9">
        <f>Data!$I34</f>
        <v>13561.06</v>
      </c>
      <c r="N8" s="9">
        <f>Data!$I46</f>
        <v>9484</v>
      </c>
    </row>
    <row r="9" spans="1:16" ht="20" customHeight="1" x14ac:dyDescent="0.35">
      <c r="A9" s="45"/>
      <c r="B9" s="8" t="s">
        <v>22</v>
      </c>
      <c r="C9" s="47">
        <f>C7+C8</f>
        <v>1107389</v>
      </c>
      <c r="D9" s="47">
        <f>D7+D8</f>
        <v>1339065</v>
      </c>
      <c r="E9" s="47">
        <f>E7+E8</f>
        <v>1225099</v>
      </c>
      <c r="F9" s="47">
        <f>F7+F8</f>
        <v>1348092</v>
      </c>
      <c r="G9" s="47">
        <f>G7+G8</f>
        <v>1440367</v>
      </c>
      <c r="H9" s="48">
        <f t="shared" ref="H9" si="2">H7+H8</f>
        <v>1559717.71</v>
      </c>
      <c r="I9" s="48">
        <f t="shared" ref="I9" si="3">I7+I8</f>
        <v>1482478</v>
      </c>
      <c r="J9" s="48">
        <v>1711246</v>
      </c>
      <c r="K9" s="48">
        <f>Data!J10</f>
        <v>1767683.648</v>
      </c>
      <c r="L9" s="48">
        <f>Data!$J22</f>
        <v>1740524.7490000001</v>
      </c>
      <c r="M9" s="48">
        <f>Data!$J34</f>
        <v>1705319.5379999999</v>
      </c>
      <c r="N9" s="48">
        <f>Data!$J46</f>
        <v>1673079.0449999999</v>
      </c>
    </row>
    <row r="10" spans="1:16" ht="20" customHeight="1" x14ac:dyDescent="0.35">
      <c r="A10" s="5"/>
      <c r="B10" s="5"/>
      <c r="C10" s="6"/>
      <c r="D10" s="6"/>
      <c r="E10" s="6"/>
      <c r="F10" s="6"/>
      <c r="G10" s="6"/>
      <c r="H10" s="16"/>
      <c r="I10" s="16"/>
      <c r="J10" s="16"/>
      <c r="K10" s="16"/>
      <c r="L10" s="16"/>
      <c r="M10" s="16"/>
      <c r="N10" s="16"/>
    </row>
    <row r="11" spans="1:16" ht="20" customHeight="1" x14ac:dyDescent="0.35">
      <c r="A11" s="45" t="s">
        <v>3</v>
      </c>
      <c r="B11" s="8" t="s">
        <v>13</v>
      </c>
      <c r="C11" s="10">
        <v>1166863</v>
      </c>
      <c r="D11" s="10">
        <v>1406822</v>
      </c>
      <c r="E11" s="10">
        <v>1308098</v>
      </c>
      <c r="F11" s="10">
        <v>1454678</v>
      </c>
      <c r="G11" s="10">
        <v>1535832</v>
      </c>
      <c r="H11" s="9">
        <v>1680998</v>
      </c>
      <c r="I11" s="9">
        <v>1915940</v>
      </c>
      <c r="J11" s="9">
        <v>1725534</v>
      </c>
      <c r="K11" s="9">
        <f>Data!H11</f>
        <v>1864590.851</v>
      </c>
      <c r="L11" s="9">
        <f>Data!H23</f>
        <v>2071719.4509999999</v>
      </c>
      <c r="M11" s="9">
        <f>Data!$H35</f>
        <v>1909857.273</v>
      </c>
      <c r="N11" s="9">
        <f>Data!$H47</f>
        <v>1839346.075</v>
      </c>
    </row>
    <row r="12" spans="1:16" ht="20" customHeight="1" x14ac:dyDescent="0.35">
      <c r="A12" s="45"/>
      <c r="B12" s="8" t="s">
        <v>14</v>
      </c>
      <c r="C12" s="9">
        <v>21087</v>
      </c>
      <c r="D12" s="9">
        <v>20324</v>
      </c>
      <c r="E12" s="9">
        <v>29485</v>
      </c>
      <c r="F12" s="9">
        <v>32011</v>
      </c>
      <c r="G12" s="9">
        <v>25064</v>
      </c>
      <c r="H12" s="9">
        <v>29201</v>
      </c>
      <c r="I12" s="9">
        <v>25383</v>
      </c>
      <c r="J12" s="9">
        <v>18346.79</v>
      </c>
      <c r="K12" s="9">
        <f>Data!I11</f>
        <v>15647.78</v>
      </c>
      <c r="L12" s="9">
        <f>Data!$I23</f>
        <v>19355</v>
      </c>
      <c r="M12" s="9">
        <f>Data!$I35</f>
        <v>12673</v>
      </c>
      <c r="N12" s="9">
        <f>Data!$I47</f>
        <v>8552</v>
      </c>
    </row>
    <row r="13" spans="1:16" ht="20" customHeight="1" x14ac:dyDescent="0.35">
      <c r="A13" s="45"/>
      <c r="B13" s="8" t="s">
        <v>22</v>
      </c>
      <c r="C13" s="47">
        <f>C11+C12</f>
        <v>1187950</v>
      </c>
      <c r="D13" s="47">
        <f>D11+D12</f>
        <v>1427146</v>
      </c>
      <c r="E13" s="47">
        <f>E11+E12</f>
        <v>1337583</v>
      </c>
      <c r="F13" s="47">
        <f>F11+F12</f>
        <v>1486689</v>
      </c>
      <c r="G13" s="47">
        <f>G11+G12</f>
        <v>1560896</v>
      </c>
      <c r="H13" s="48">
        <f t="shared" ref="H13" si="4">H11+H12</f>
        <v>1710199</v>
      </c>
      <c r="I13" s="48">
        <f t="shared" ref="I13" si="5">I11+I12</f>
        <v>1941323</v>
      </c>
      <c r="J13" s="48">
        <v>1743881</v>
      </c>
      <c r="K13" s="48">
        <f>Data!J11</f>
        <v>1880238.6310000001</v>
      </c>
      <c r="L13" s="48">
        <f>Data!$J23</f>
        <v>2091074.4509999999</v>
      </c>
      <c r="M13" s="48">
        <f>Data!$J35</f>
        <v>1922530.273</v>
      </c>
      <c r="N13" s="48">
        <f>Data!$J47</f>
        <v>1847898.075</v>
      </c>
    </row>
    <row r="14" spans="1:16" ht="20" customHeight="1" x14ac:dyDescent="0.35">
      <c r="A14" s="5"/>
      <c r="B14" s="5"/>
      <c r="C14" s="6"/>
      <c r="D14" s="6"/>
      <c r="E14" s="6"/>
      <c r="F14" s="6"/>
      <c r="G14" s="6"/>
      <c r="H14" s="16"/>
      <c r="I14" s="16"/>
      <c r="J14" s="16"/>
      <c r="K14" s="16"/>
      <c r="L14" s="16"/>
      <c r="M14" s="16"/>
      <c r="N14" s="16"/>
    </row>
    <row r="15" spans="1:16" ht="20" customHeight="1" x14ac:dyDescent="0.35">
      <c r="A15" s="45" t="s">
        <v>4</v>
      </c>
      <c r="B15" s="8" t="s">
        <v>13</v>
      </c>
      <c r="C15" s="10">
        <v>1168527</v>
      </c>
      <c r="D15" s="10">
        <v>1243767</v>
      </c>
      <c r="E15" s="10">
        <v>1332420</v>
      </c>
      <c r="F15" s="10">
        <v>1374768</v>
      </c>
      <c r="G15" s="10">
        <v>1508442</v>
      </c>
      <c r="H15" s="9">
        <v>1692343</v>
      </c>
      <c r="I15" s="9">
        <v>1749967</v>
      </c>
      <c r="J15" s="9">
        <v>1680294</v>
      </c>
      <c r="K15" s="9">
        <f>Data!H12</f>
        <v>1826785.598</v>
      </c>
      <c r="L15" s="9">
        <f>Data!H24</f>
        <v>1817561.298</v>
      </c>
      <c r="M15" s="9">
        <f>Data!$H36</f>
        <v>1969618.3370000001</v>
      </c>
      <c r="N15" s="9">
        <f>Data!$H48</f>
        <v>1655170.5260000001</v>
      </c>
    </row>
    <row r="16" spans="1:16" ht="20" customHeight="1" x14ac:dyDescent="0.35">
      <c r="A16" s="45"/>
      <c r="B16" s="8" t="s">
        <v>14</v>
      </c>
      <c r="C16" s="9">
        <v>27407</v>
      </c>
      <c r="D16" s="9">
        <v>14996</v>
      </c>
      <c r="E16" s="9">
        <v>32981</v>
      </c>
      <c r="F16" s="9">
        <v>33867</v>
      </c>
      <c r="G16" s="9">
        <v>26664</v>
      </c>
      <c r="H16" s="9">
        <v>37781</v>
      </c>
      <c r="I16" s="9">
        <v>23463</v>
      </c>
      <c r="J16" s="9">
        <v>16133.64</v>
      </c>
      <c r="K16" s="9">
        <f>Data!I12</f>
        <v>17533.34</v>
      </c>
      <c r="L16" s="9">
        <f>Data!$I24</f>
        <v>12501.17</v>
      </c>
      <c r="M16" s="9">
        <f>Data!$I36</f>
        <v>13018</v>
      </c>
      <c r="N16" s="9">
        <f>Data!$I48</f>
        <v>11800</v>
      </c>
    </row>
    <row r="17" spans="1:14" ht="20" customHeight="1" x14ac:dyDescent="0.35">
      <c r="A17" s="45"/>
      <c r="B17" s="8" t="s">
        <v>22</v>
      </c>
      <c r="C17" s="47">
        <f>C15+C16</f>
        <v>1195934</v>
      </c>
      <c r="D17" s="47">
        <f>D15+D16</f>
        <v>1258763</v>
      </c>
      <c r="E17" s="47">
        <f>E15+E16</f>
        <v>1365401</v>
      </c>
      <c r="F17" s="47">
        <f>F15+F16</f>
        <v>1408635</v>
      </c>
      <c r="G17" s="47">
        <f>G15+G16</f>
        <v>1535106</v>
      </c>
      <c r="H17" s="48">
        <f t="shared" ref="H17" si="6">H15+H16</f>
        <v>1730124</v>
      </c>
      <c r="I17" s="48">
        <f t="shared" ref="I17:J17" si="7">I15+I16</f>
        <v>1773430</v>
      </c>
      <c r="J17" s="48">
        <f t="shared" si="7"/>
        <v>1696427.64</v>
      </c>
      <c r="K17" s="48">
        <f>Data!J12</f>
        <v>1844318.9380000001</v>
      </c>
      <c r="L17" s="48">
        <f>Data!$J24</f>
        <v>1830062.4680000001</v>
      </c>
      <c r="M17" s="48">
        <f>Data!$J36</f>
        <v>1982636.3370000001</v>
      </c>
      <c r="N17" s="48">
        <f>Data!$J48</f>
        <v>1666970.5260000001</v>
      </c>
    </row>
    <row r="18" spans="1:14" ht="20" customHeight="1" x14ac:dyDescent="0.35">
      <c r="A18" s="5"/>
      <c r="B18" s="5"/>
      <c r="C18" s="6"/>
      <c r="D18" s="6"/>
      <c r="E18" s="6"/>
      <c r="F18" s="6"/>
      <c r="G18" s="6"/>
      <c r="H18" s="16"/>
      <c r="I18" s="16"/>
      <c r="J18" s="16"/>
      <c r="K18" s="16"/>
      <c r="L18" s="16"/>
      <c r="M18" s="16"/>
      <c r="N18" s="16"/>
    </row>
    <row r="19" spans="1:14" ht="20" customHeight="1" x14ac:dyDescent="0.35">
      <c r="A19" s="45" t="s">
        <v>5</v>
      </c>
      <c r="B19" s="8" t="s">
        <v>13</v>
      </c>
      <c r="C19" s="10">
        <v>1265140</v>
      </c>
      <c r="D19" s="10">
        <v>1322713</v>
      </c>
      <c r="E19" s="10">
        <v>1269673</v>
      </c>
      <c r="F19" s="10">
        <v>1476528</v>
      </c>
      <c r="G19" s="10">
        <v>1563727</v>
      </c>
      <c r="H19" s="9">
        <v>1681095</v>
      </c>
      <c r="I19" s="9">
        <v>1803667</v>
      </c>
      <c r="J19" s="9">
        <v>1675852</v>
      </c>
      <c r="K19" s="9">
        <f>Data!H13</f>
        <v>1800710.669</v>
      </c>
      <c r="L19" s="9">
        <f>Data!H25</f>
        <v>1870938.1089999999</v>
      </c>
      <c r="M19" s="9">
        <f>Data!$H37</f>
        <v>1971263.2609999999</v>
      </c>
      <c r="N19" s="9">
        <f>Data!$H49</f>
        <v>1568478.7120000001</v>
      </c>
    </row>
    <row r="20" spans="1:14" ht="20" customHeight="1" x14ac:dyDescent="0.35">
      <c r="A20" s="45"/>
      <c r="B20" s="8" t="s">
        <v>14</v>
      </c>
      <c r="C20" s="9">
        <v>10314</v>
      </c>
      <c r="D20" s="9">
        <v>26337</v>
      </c>
      <c r="E20" s="9">
        <v>15823</v>
      </c>
      <c r="F20" s="9">
        <v>25161</v>
      </c>
      <c r="G20" s="9">
        <v>29112</v>
      </c>
      <c r="H20" s="9">
        <v>36559</v>
      </c>
      <c r="I20" s="9">
        <v>28775</v>
      </c>
      <c r="J20" s="9">
        <v>13556.94</v>
      </c>
      <c r="K20" s="9">
        <f>Data!I13</f>
        <v>14056</v>
      </c>
      <c r="L20" s="9">
        <f>Data!$I25</f>
        <v>20161.439999999999</v>
      </c>
      <c r="M20" s="9">
        <f>Data!$I37</f>
        <v>15645</v>
      </c>
      <c r="N20" s="9">
        <f>Data!$I49</f>
        <v>4587</v>
      </c>
    </row>
    <row r="21" spans="1:14" ht="20" customHeight="1" x14ac:dyDescent="0.35">
      <c r="A21" s="45"/>
      <c r="B21" s="8" t="s">
        <v>22</v>
      </c>
      <c r="C21" s="47">
        <f>C19+C20</f>
        <v>1275454</v>
      </c>
      <c r="D21" s="47">
        <f>D19+D20</f>
        <v>1349050</v>
      </c>
      <c r="E21" s="47">
        <f>E19+E20</f>
        <v>1285496</v>
      </c>
      <c r="F21" s="47">
        <f>F19+F20</f>
        <v>1501689</v>
      </c>
      <c r="G21" s="47">
        <f>G19+G20</f>
        <v>1592839</v>
      </c>
      <c r="H21" s="48">
        <f t="shared" ref="H21" si="8">H19+H20</f>
        <v>1717654</v>
      </c>
      <c r="I21" s="48">
        <f t="shared" ref="I21:J21" si="9">I19+I20</f>
        <v>1832442</v>
      </c>
      <c r="J21" s="48">
        <f t="shared" si="9"/>
        <v>1689408.94</v>
      </c>
      <c r="K21" s="48">
        <f>Data!J13</f>
        <v>1814766.669</v>
      </c>
      <c r="L21" s="48">
        <f>Data!$J25</f>
        <v>1891099.5490000001</v>
      </c>
      <c r="M21" s="48">
        <f>Data!$J37</f>
        <v>1986908.2609999999</v>
      </c>
      <c r="N21" s="48">
        <f>Data!$J49</f>
        <v>1573065.7120000001</v>
      </c>
    </row>
    <row r="22" spans="1:14" ht="20" customHeight="1" x14ac:dyDescent="0.35">
      <c r="A22" s="5"/>
      <c r="B22" s="5"/>
      <c r="C22" s="6"/>
      <c r="D22" s="6"/>
      <c r="E22" s="6"/>
      <c r="F22" s="6"/>
      <c r="G22" s="6"/>
      <c r="H22" s="16"/>
      <c r="I22" s="16"/>
      <c r="J22" s="16"/>
      <c r="K22" s="16"/>
      <c r="L22" s="16"/>
      <c r="M22" s="16"/>
      <c r="N22" s="16"/>
    </row>
    <row r="23" spans="1:14" ht="20" customHeight="1" x14ac:dyDescent="0.35">
      <c r="A23" s="45" t="s">
        <v>6</v>
      </c>
      <c r="B23" s="8" t="s">
        <v>13</v>
      </c>
      <c r="C23" s="10">
        <v>1194781</v>
      </c>
      <c r="D23" s="10">
        <v>1278371</v>
      </c>
      <c r="E23" s="10">
        <v>1253824</v>
      </c>
      <c r="F23" s="10">
        <v>1411722</v>
      </c>
      <c r="G23" s="10">
        <v>1432664</v>
      </c>
      <c r="H23" s="9">
        <v>1387288</v>
      </c>
      <c r="I23" s="9">
        <v>1608222</v>
      </c>
      <c r="J23" s="9">
        <f>Data!H2</f>
        <v>1684458.264</v>
      </c>
      <c r="K23" s="9">
        <f>Data!H14</f>
        <v>1753185.041</v>
      </c>
      <c r="L23" s="9">
        <f>Data!H26</f>
        <v>1770196.7479999999</v>
      </c>
      <c r="M23" s="9">
        <f>Data!$H38</f>
        <v>1773432.6839999999</v>
      </c>
      <c r="N23" s="9">
        <f>Data!$H50</f>
        <v>1575798.2120000001</v>
      </c>
    </row>
    <row r="24" spans="1:14" ht="20" customHeight="1" x14ac:dyDescent="0.35">
      <c r="A24" s="45"/>
      <c r="B24" s="8" t="s">
        <v>14</v>
      </c>
      <c r="C24" s="9">
        <v>11043</v>
      </c>
      <c r="D24" s="9">
        <v>22627</v>
      </c>
      <c r="E24" s="9">
        <v>45570</v>
      </c>
      <c r="F24" s="9">
        <v>34347</v>
      </c>
      <c r="G24" s="9">
        <v>28781</v>
      </c>
      <c r="H24" s="9">
        <v>30811.67</v>
      </c>
      <c r="I24" s="9">
        <v>28355</v>
      </c>
      <c r="J24" s="9">
        <f>Data!I2</f>
        <v>28458.9</v>
      </c>
      <c r="K24" s="9">
        <f>Data!I14</f>
        <v>14049.97</v>
      </c>
      <c r="L24" s="9">
        <f>Data!$I26</f>
        <v>15868.72</v>
      </c>
      <c r="M24" s="9">
        <f>Data!$I38</f>
        <v>12197</v>
      </c>
      <c r="N24" s="9">
        <f>Data!$I50</f>
        <v>5444</v>
      </c>
    </row>
    <row r="25" spans="1:14" ht="20" customHeight="1" x14ac:dyDescent="0.35">
      <c r="A25" s="45"/>
      <c r="B25" s="8" t="s">
        <v>22</v>
      </c>
      <c r="C25" s="47">
        <f>C23+C24</f>
        <v>1205824</v>
      </c>
      <c r="D25" s="47">
        <f>D23+D24</f>
        <v>1300998</v>
      </c>
      <c r="E25" s="47">
        <f>E23+E24</f>
        <v>1299394</v>
      </c>
      <c r="F25" s="47">
        <f>F23+F24</f>
        <v>1446069</v>
      </c>
      <c r="G25" s="47">
        <f>G23+G24</f>
        <v>1461445</v>
      </c>
      <c r="H25" s="48">
        <f t="shared" ref="H25" si="10">H23+H24</f>
        <v>1418099.67</v>
      </c>
      <c r="I25" s="48">
        <f t="shared" ref="I25" si="11">I23+I24</f>
        <v>1636577</v>
      </c>
      <c r="J25" s="48">
        <f>Data!J2</f>
        <v>1712917.1640000001</v>
      </c>
      <c r="K25" s="48">
        <f>Data!J14</f>
        <v>1767235.0109999999</v>
      </c>
      <c r="L25" s="48">
        <f>Data!$J26</f>
        <v>1786065.4680000001</v>
      </c>
      <c r="M25" s="48">
        <f>Data!$J38</f>
        <v>1785629.6839999999</v>
      </c>
      <c r="N25" s="48">
        <f>Data!$J50</f>
        <v>1581242.2120000001</v>
      </c>
    </row>
    <row r="26" spans="1:14" ht="20" customHeight="1" x14ac:dyDescent="0.35">
      <c r="A26" s="5"/>
      <c r="B26" s="5"/>
      <c r="C26" s="6"/>
      <c r="D26" s="6"/>
      <c r="E26" s="6"/>
      <c r="F26" s="6"/>
      <c r="G26" s="6"/>
      <c r="H26" s="16"/>
      <c r="I26" s="16"/>
      <c r="J26" s="16"/>
      <c r="K26" s="16"/>
      <c r="L26" s="16"/>
      <c r="M26" s="16"/>
      <c r="N26" s="16"/>
    </row>
    <row r="27" spans="1:14" ht="20" customHeight="1" x14ac:dyDescent="0.35">
      <c r="A27" s="45" t="s">
        <v>7</v>
      </c>
      <c r="B27" s="8" t="s">
        <v>13</v>
      </c>
      <c r="C27" s="10">
        <v>1201141</v>
      </c>
      <c r="D27" s="10">
        <v>1209612</v>
      </c>
      <c r="E27" s="10">
        <v>1300135</v>
      </c>
      <c r="F27" s="10">
        <v>1423635</v>
      </c>
      <c r="G27" s="10">
        <v>1673260</v>
      </c>
      <c r="H27" s="9">
        <v>1190731</v>
      </c>
      <c r="I27" s="9">
        <v>1681449</v>
      </c>
      <c r="J27" s="9">
        <f>Data!H3</f>
        <v>1658714.108</v>
      </c>
      <c r="K27" s="9">
        <f>Data!H15</f>
        <v>1728266.247</v>
      </c>
      <c r="L27" s="9">
        <f>Data!H27</f>
        <v>1906019.8489999999</v>
      </c>
      <c r="M27" s="9">
        <f>Data!$H39</f>
        <v>1886344.8119999999</v>
      </c>
      <c r="N27" s="9">
        <f>Data!$H51</f>
        <v>1586696.03</v>
      </c>
    </row>
    <row r="28" spans="1:14" ht="20" customHeight="1" x14ac:dyDescent="0.35">
      <c r="A28" s="45"/>
      <c r="B28" s="8" t="s">
        <v>14</v>
      </c>
      <c r="C28" s="9">
        <v>19540</v>
      </c>
      <c r="D28" s="9">
        <v>23425</v>
      </c>
      <c r="E28" s="9">
        <v>31960</v>
      </c>
      <c r="F28" s="9">
        <v>24377</v>
      </c>
      <c r="G28" s="9">
        <v>37584</v>
      </c>
      <c r="H28" s="9">
        <v>23674.67</v>
      </c>
      <c r="I28" s="9">
        <v>27227</v>
      </c>
      <c r="J28" s="9">
        <f>Data!I3</f>
        <v>15091.08</v>
      </c>
      <c r="K28" s="9">
        <f>Data!I15</f>
        <v>13293.96</v>
      </c>
      <c r="L28" s="9">
        <f>Data!$I27</f>
        <v>17835.39</v>
      </c>
      <c r="M28" s="9">
        <f>Data!$I39</f>
        <v>15294</v>
      </c>
      <c r="N28" s="9">
        <f>Data!$I51</f>
        <v>3790</v>
      </c>
    </row>
    <row r="29" spans="1:14" ht="20" customHeight="1" x14ac:dyDescent="0.35">
      <c r="A29" s="45"/>
      <c r="B29" s="8" t="s">
        <v>22</v>
      </c>
      <c r="C29" s="47">
        <f>C27+C28</f>
        <v>1220681</v>
      </c>
      <c r="D29" s="47">
        <f>D27+D28</f>
        <v>1233037</v>
      </c>
      <c r="E29" s="47">
        <f>E27+E28</f>
        <v>1332095</v>
      </c>
      <c r="F29" s="47">
        <f>F27+F28</f>
        <v>1448012</v>
      </c>
      <c r="G29" s="47">
        <f>G27+G28</f>
        <v>1710844</v>
      </c>
      <c r="H29" s="48">
        <f t="shared" ref="H29" si="12">H27+H28</f>
        <v>1214405.67</v>
      </c>
      <c r="I29" s="48">
        <f t="shared" ref="I29" si="13">I27+I28</f>
        <v>1708676</v>
      </c>
      <c r="J29" s="48">
        <f>Data!J3</f>
        <v>1673805.1880000001</v>
      </c>
      <c r="K29" s="48">
        <f>Data!J15</f>
        <v>1741560.2069999999</v>
      </c>
      <c r="L29" s="48">
        <f>Data!$J27</f>
        <v>1923855.2390000001</v>
      </c>
      <c r="M29" s="48">
        <f>Data!$J39</f>
        <v>1901638.8119999999</v>
      </c>
      <c r="N29" s="48">
        <f>Data!$J51</f>
        <v>1590486.03</v>
      </c>
    </row>
    <row r="30" spans="1:14" ht="20" customHeight="1" x14ac:dyDescent="0.35">
      <c r="A30" s="5"/>
      <c r="B30" s="5"/>
      <c r="C30" s="6"/>
      <c r="D30" s="6"/>
      <c r="E30" s="6"/>
      <c r="F30" s="6"/>
      <c r="G30" s="6"/>
      <c r="H30" s="16"/>
      <c r="I30" s="16"/>
      <c r="J30" s="16"/>
      <c r="K30" s="16"/>
      <c r="L30" s="16"/>
      <c r="M30" s="16"/>
      <c r="N30" s="16"/>
    </row>
    <row r="31" spans="1:14" ht="20" customHeight="1" x14ac:dyDescent="0.35">
      <c r="A31" s="45" t="s">
        <v>8</v>
      </c>
      <c r="B31" s="8" t="s">
        <v>13</v>
      </c>
      <c r="C31" s="10">
        <v>1249876</v>
      </c>
      <c r="D31" s="10">
        <v>1224728</v>
      </c>
      <c r="E31" s="10">
        <v>1163433</v>
      </c>
      <c r="F31" s="10">
        <v>1480208</v>
      </c>
      <c r="G31" s="10">
        <v>1611609</v>
      </c>
      <c r="H31" s="9">
        <v>1348155</v>
      </c>
      <c r="I31" s="9">
        <v>1544323</v>
      </c>
      <c r="J31" s="9">
        <f>Data!H4</f>
        <v>1770832.513</v>
      </c>
      <c r="K31" s="9">
        <f>Data!H16</f>
        <v>1728834.7009999999</v>
      </c>
      <c r="L31" s="9">
        <f>Data!H28</f>
        <v>1844204.2</v>
      </c>
      <c r="M31" s="9">
        <f>Data!$H40</f>
        <v>1828996.399</v>
      </c>
      <c r="N31" s="9">
        <f>Data!$H52</f>
        <v>1742989.335</v>
      </c>
    </row>
    <row r="32" spans="1:14" ht="20" customHeight="1" x14ac:dyDescent="0.35">
      <c r="A32" s="45"/>
      <c r="B32" s="8" t="s">
        <v>14</v>
      </c>
      <c r="C32" s="9">
        <v>14569</v>
      </c>
      <c r="D32" s="9">
        <v>23353</v>
      </c>
      <c r="E32" s="9">
        <v>22062</v>
      </c>
      <c r="F32" s="9">
        <v>25431</v>
      </c>
      <c r="G32" s="9">
        <v>42053</v>
      </c>
      <c r="H32" s="9">
        <v>30987.47</v>
      </c>
      <c r="I32" s="9">
        <v>23610</v>
      </c>
      <c r="J32" s="9">
        <f>Data!I4</f>
        <v>14661.04</v>
      </c>
      <c r="K32" s="9">
        <f>Data!I16</f>
        <v>16816.88</v>
      </c>
      <c r="L32" s="9">
        <f>Data!$I28</f>
        <v>19001.21</v>
      </c>
      <c r="M32" s="9">
        <f>Data!$I40</f>
        <v>15363.2</v>
      </c>
      <c r="N32" s="9">
        <f>Data!$I52</f>
        <v>4482</v>
      </c>
    </row>
    <row r="33" spans="1:14" ht="20" customHeight="1" x14ac:dyDescent="0.35">
      <c r="A33" s="45"/>
      <c r="B33" s="8" t="s">
        <v>22</v>
      </c>
      <c r="C33" s="47">
        <f>C31+C32</f>
        <v>1264445</v>
      </c>
      <c r="D33" s="47">
        <f>D31+D32</f>
        <v>1248081</v>
      </c>
      <c r="E33" s="47">
        <f>E31+E32</f>
        <v>1185495</v>
      </c>
      <c r="F33" s="47">
        <f>F31+F32</f>
        <v>1505639</v>
      </c>
      <c r="G33" s="47">
        <f>G31+G32</f>
        <v>1653662</v>
      </c>
      <c r="H33" s="48">
        <f t="shared" ref="H33" si="14">H31+H32</f>
        <v>1379142.47</v>
      </c>
      <c r="I33" s="48">
        <f t="shared" ref="I33" si="15">I31+I32</f>
        <v>1567933</v>
      </c>
      <c r="J33" s="48">
        <f>Data!J4</f>
        <v>1785493.5530000001</v>
      </c>
      <c r="K33" s="48">
        <f>Data!J16</f>
        <v>1745651.581</v>
      </c>
      <c r="L33" s="48">
        <f>Data!$J28</f>
        <v>1863205.41</v>
      </c>
      <c r="M33" s="48">
        <f>Data!$J40</f>
        <v>1844359.5989999999</v>
      </c>
      <c r="N33" s="48">
        <f>Data!$J52</f>
        <v>1747471.335</v>
      </c>
    </row>
    <row r="34" spans="1:14" ht="20" customHeight="1" x14ac:dyDescent="0.35">
      <c r="A34" s="5"/>
      <c r="B34" s="5"/>
      <c r="C34" s="6"/>
      <c r="D34" s="6"/>
      <c r="E34" s="6"/>
      <c r="F34" s="6"/>
      <c r="G34" s="6"/>
      <c r="H34" s="16"/>
      <c r="I34" s="16"/>
      <c r="J34" s="16"/>
      <c r="K34" s="16"/>
      <c r="L34" s="16"/>
      <c r="M34" s="16"/>
      <c r="N34" s="16"/>
    </row>
    <row r="35" spans="1:14" ht="20" customHeight="1" x14ac:dyDescent="0.35">
      <c r="A35" s="45" t="s">
        <v>9</v>
      </c>
      <c r="B35" s="8" t="s">
        <v>13</v>
      </c>
      <c r="C35" s="10">
        <v>1283827</v>
      </c>
      <c r="D35" s="10">
        <v>1121796</v>
      </c>
      <c r="E35" s="10">
        <v>1234558</v>
      </c>
      <c r="F35" s="10">
        <v>1433153</v>
      </c>
      <c r="G35" s="10">
        <v>1492175</v>
      </c>
      <c r="H35" s="9">
        <v>1517837</v>
      </c>
      <c r="I35" s="9">
        <v>1536873</v>
      </c>
      <c r="J35" s="9">
        <f>Data!H5</f>
        <v>1688968.2139999999</v>
      </c>
      <c r="K35" s="9">
        <f>Data!H17</f>
        <v>1726496.3089999999</v>
      </c>
      <c r="L35" s="9">
        <f>Data!H29</f>
        <v>1573743.9909999999</v>
      </c>
      <c r="M35" s="9">
        <f>Data!$H41</f>
        <v>1678129.94</v>
      </c>
      <c r="N35" s="9">
        <f>Data!$H53</f>
        <v>1751280.024</v>
      </c>
    </row>
    <row r="36" spans="1:14" ht="20" customHeight="1" x14ac:dyDescent="0.35">
      <c r="A36" s="45"/>
      <c r="B36" s="8" t="s">
        <v>14</v>
      </c>
      <c r="C36" s="9">
        <v>13226</v>
      </c>
      <c r="D36" s="9">
        <v>11957</v>
      </c>
      <c r="E36" s="9">
        <v>37437</v>
      </c>
      <c r="F36" s="9">
        <v>30165</v>
      </c>
      <c r="G36" s="9">
        <v>17384</v>
      </c>
      <c r="H36" s="9">
        <v>20950.53</v>
      </c>
      <c r="I36" s="9">
        <v>18048</v>
      </c>
      <c r="J36" s="9">
        <f>Data!I5</f>
        <v>15229.35</v>
      </c>
      <c r="K36" s="9">
        <f>Data!I17</f>
        <v>12189</v>
      </c>
      <c r="L36" s="9">
        <f>Data!$I29</f>
        <v>12031.94</v>
      </c>
      <c r="M36" s="9">
        <f>Data!$I41</f>
        <v>11469.2</v>
      </c>
      <c r="N36" s="9">
        <f>Data!$I53</f>
        <v>4256</v>
      </c>
    </row>
    <row r="37" spans="1:14" ht="20" customHeight="1" x14ac:dyDescent="0.35">
      <c r="A37" s="45"/>
      <c r="B37" s="8" t="s">
        <v>22</v>
      </c>
      <c r="C37" s="47">
        <f>C35+C36</f>
        <v>1297053</v>
      </c>
      <c r="D37" s="47">
        <f>D35+D36</f>
        <v>1133753</v>
      </c>
      <c r="E37" s="47">
        <f>E35+E36</f>
        <v>1271995</v>
      </c>
      <c r="F37" s="47">
        <f>F35+F36</f>
        <v>1463318</v>
      </c>
      <c r="G37" s="47">
        <f>G35+G36</f>
        <v>1509559</v>
      </c>
      <c r="H37" s="48">
        <f t="shared" ref="H37" si="16">H35+H36</f>
        <v>1538787.53</v>
      </c>
      <c r="I37" s="48">
        <f>I35+I36</f>
        <v>1554921</v>
      </c>
      <c r="J37" s="48">
        <f>Data!J5</f>
        <v>1704197.564</v>
      </c>
      <c r="K37" s="48">
        <f>Data!J17</f>
        <v>1738685.3089999999</v>
      </c>
      <c r="L37" s="48">
        <f>Data!$J29</f>
        <v>1585775.9310000001</v>
      </c>
      <c r="M37" s="48">
        <f>Data!$J41</f>
        <v>1689599.14</v>
      </c>
      <c r="N37" s="48">
        <f>Data!$J53</f>
        <v>1755536.024</v>
      </c>
    </row>
    <row r="38" spans="1:14" ht="20" customHeight="1" x14ac:dyDescent="0.35">
      <c r="A38" s="5"/>
      <c r="B38" s="5"/>
      <c r="C38" s="6"/>
      <c r="D38" s="6"/>
      <c r="E38" s="6"/>
      <c r="F38" s="6"/>
      <c r="G38" s="6"/>
      <c r="H38" s="16"/>
      <c r="I38" s="16"/>
      <c r="J38" s="16"/>
      <c r="K38" s="16"/>
      <c r="L38" s="16"/>
      <c r="M38" s="16"/>
      <c r="N38" s="16"/>
    </row>
    <row r="39" spans="1:14" ht="20" customHeight="1" x14ac:dyDescent="0.35">
      <c r="A39" s="45" t="s">
        <v>10</v>
      </c>
      <c r="B39" s="8" t="s">
        <v>13</v>
      </c>
      <c r="C39" s="10">
        <v>1311914</v>
      </c>
      <c r="D39" s="10">
        <v>1330334</v>
      </c>
      <c r="E39" s="10">
        <v>1310955</v>
      </c>
      <c r="F39" s="10">
        <v>1372413</v>
      </c>
      <c r="G39" s="10">
        <v>1722191</v>
      </c>
      <c r="H39" s="9">
        <v>1718447</v>
      </c>
      <c r="I39" s="9">
        <v>1636862</v>
      </c>
      <c r="J39" s="9">
        <f>Data!H6</f>
        <v>1865245.635</v>
      </c>
      <c r="K39" s="9">
        <f>Data!H18</f>
        <v>1957806.047</v>
      </c>
      <c r="L39" s="9">
        <f>Data!H30</f>
        <v>1931560.4380000001</v>
      </c>
      <c r="M39" s="9">
        <f>Data!$H42</f>
        <v>1870054.4569999999</v>
      </c>
      <c r="N39" s="9">
        <f>Data!$H54</f>
        <v>1922217.889</v>
      </c>
    </row>
    <row r="40" spans="1:14" ht="20" customHeight="1" x14ac:dyDescent="0.35">
      <c r="A40" s="45"/>
      <c r="B40" s="8" t="s">
        <v>14</v>
      </c>
      <c r="C40" s="9">
        <v>24909</v>
      </c>
      <c r="D40" s="9">
        <v>33449</v>
      </c>
      <c r="E40" s="9">
        <v>29015</v>
      </c>
      <c r="F40" s="9">
        <v>25314</v>
      </c>
      <c r="G40" s="9">
        <v>23950</v>
      </c>
      <c r="H40" s="9">
        <v>22405.89</v>
      </c>
      <c r="I40" s="9">
        <v>28174</v>
      </c>
      <c r="J40" s="9">
        <f>Data!I6</f>
        <v>13776.6</v>
      </c>
      <c r="K40" s="9">
        <f>Data!I18</f>
        <v>15395.77</v>
      </c>
      <c r="L40" s="9">
        <f>Data!$I30</f>
        <v>11738.25</v>
      </c>
      <c r="M40" s="9">
        <f>Data!$I42</f>
        <v>12757</v>
      </c>
      <c r="N40" s="9">
        <f>Data!$I54</f>
        <v>6053</v>
      </c>
    </row>
    <row r="41" spans="1:14" ht="20" customHeight="1" x14ac:dyDescent="0.35">
      <c r="A41" s="45"/>
      <c r="B41" s="8" t="s">
        <v>22</v>
      </c>
      <c r="C41" s="47">
        <f>C39+C40</f>
        <v>1336823</v>
      </c>
      <c r="D41" s="47">
        <f>D39+D40</f>
        <v>1363783</v>
      </c>
      <c r="E41" s="47">
        <f>E39+E40</f>
        <v>1339970</v>
      </c>
      <c r="F41" s="47">
        <f>F39+F40</f>
        <v>1397727</v>
      </c>
      <c r="G41" s="47">
        <f>G39+G40</f>
        <v>1746141</v>
      </c>
      <c r="H41" s="48">
        <f t="shared" ref="H41" si="17">H39+H40</f>
        <v>1740852.89</v>
      </c>
      <c r="I41" s="48">
        <f t="shared" ref="I41" si="18">I39+I40</f>
        <v>1665036</v>
      </c>
      <c r="J41" s="48">
        <f>Data!J6</f>
        <v>1879022.2350000001</v>
      </c>
      <c r="K41" s="48">
        <f>Data!J18</f>
        <v>1973201.817</v>
      </c>
      <c r="L41" s="48">
        <f>Data!$J30</f>
        <v>1943298.6880000001</v>
      </c>
      <c r="M41" s="48">
        <f>Data!$J42</f>
        <v>1882811.4569999999</v>
      </c>
      <c r="N41" s="48">
        <f>Data!$J54</f>
        <v>1928270.889</v>
      </c>
    </row>
    <row r="42" spans="1:14" ht="20" customHeight="1" x14ac:dyDescent="0.35">
      <c r="A42" s="5"/>
      <c r="B42" s="5"/>
      <c r="C42" s="6"/>
      <c r="D42" s="6"/>
      <c r="E42" s="6"/>
      <c r="F42" s="6"/>
      <c r="G42" s="6"/>
      <c r="H42" s="16"/>
      <c r="I42" s="16"/>
      <c r="J42" s="16"/>
      <c r="K42" s="16"/>
      <c r="L42" s="16"/>
      <c r="M42" s="16"/>
      <c r="N42" s="16"/>
    </row>
    <row r="43" spans="1:14" ht="20" customHeight="1" x14ac:dyDescent="0.35">
      <c r="A43" s="45" t="s">
        <v>11</v>
      </c>
      <c r="B43" s="8" t="s">
        <v>13</v>
      </c>
      <c r="C43" s="10">
        <v>1309762</v>
      </c>
      <c r="D43" s="10">
        <v>1303797</v>
      </c>
      <c r="E43" s="10">
        <v>1299359</v>
      </c>
      <c r="F43" s="10">
        <v>1616439</v>
      </c>
      <c r="G43" s="10">
        <v>1664488</v>
      </c>
      <c r="H43" s="9">
        <v>1759681</v>
      </c>
      <c r="I43" s="9">
        <v>1588141</v>
      </c>
      <c r="J43" s="9">
        <f>Data!H7</f>
        <v>1904535.966</v>
      </c>
      <c r="K43" s="9">
        <f>Data!H19</f>
        <v>1903358.4080000001</v>
      </c>
      <c r="L43" s="9">
        <f>Data!H31</f>
        <v>1779030.956</v>
      </c>
      <c r="M43" s="9">
        <f>Data!$H43</f>
        <v>1709070.754</v>
      </c>
      <c r="N43" s="9">
        <f>Data!$H55</f>
        <v>2001674.2109999999</v>
      </c>
    </row>
    <row r="44" spans="1:14" ht="20" customHeight="1" x14ac:dyDescent="0.35">
      <c r="A44" s="45"/>
      <c r="B44" s="8" t="s">
        <v>14</v>
      </c>
      <c r="C44" s="9">
        <v>12646</v>
      </c>
      <c r="D44" s="9">
        <v>14393</v>
      </c>
      <c r="E44" s="9">
        <v>29494</v>
      </c>
      <c r="F44" s="9">
        <v>51166</v>
      </c>
      <c r="G44" s="9">
        <v>28068</v>
      </c>
      <c r="H44" s="9">
        <v>20281</v>
      </c>
      <c r="I44" s="9">
        <v>18755</v>
      </c>
      <c r="J44" s="9">
        <f>Data!I7</f>
        <v>18757</v>
      </c>
      <c r="K44" s="9">
        <f>Data!I19</f>
        <v>19974.95</v>
      </c>
      <c r="L44" s="9">
        <f>Data!$I31</f>
        <v>12620.18</v>
      </c>
      <c r="M44" s="9">
        <f>Data!$I43</f>
        <v>10508</v>
      </c>
      <c r="N44" s="9">
        <f>Data!$I55</f>
        <v>5074</v>
      </c>
    </row>
    <row r="45" spans="1:14" ht="20" customHeight="1" x14ac:dyDescent="0.35">
      <c r="A45" s="45"/>
      <c r="B45" s="8" t="s">
        <v>22</v>
      </c>
      <c r="C45" s="47">
        <f>C43+C44</f>
        <v>1322408</v>
      </c>
      <c r="D45" s="47">
        <f>D43+D44</f>
        <v>1318190</v>
      </c>
      <c r="E45" s="47">
        <f>E43+E44</f>
        <v>1328853</v>
      </c>
      <c r="F45" s="47">
        <f>F43+F44</f>
        <v>1667605</v>
      </c>
      <c r="G45" s="47">
        <f>G43+G44</f>
        <v>1692556</v>
      </c>
      <c r="H45" s="48">
        <f t="shared" ref="H45" si="19">H43+H44</f>
        <v>1779962</v>
      </c>
      <c r="I45" s="48">
        <f t="shared" ref="I45" si="20">I43+I44</f>
        <v>1606896</v>
      </c>
      <c r="J45" s="48">
        <f>Data!J7</f>
        <v>1923292.966</v>
      </c>
      <c r="K45" s="48">
        <f>Data!J19</f>
        <v>1923333.358</v>
      </c>
      <c r="L45" s="48">
        <f>Data!$J31</f>
        <v>1791651.1359999999</v>
      </c>
      <c r="M45" s="48">
        <f>Data!$J43</f>
        <v>1719578.754</v>
      </c>
      <c r="N45" s="48">
        <f>Data!$J55</f>
        <v>2006748.2109999999</v>
      </c>
    </row>
    <row r="46" spans="1:14" ht="20" customHeight="1" x14ac:dyDescent="0.35">
      <c r="A46" s="5"/>
      <c r="B46" s="5"/>
      <c r="C46" s="6"/>
      <c r="D46" s="6"/>
      <c r="E46" s="6"/>
      <c r="F46" s="6"/>
      <c r="G46" s="6"/>
      <c r="H46" s="16"/>
      <c r="I46" s="16"/>
      <c r="J46" s="16"/>
      <c r="K46" s="16"/>
      <c r="L46" s="16"/>
      <c r="M46" s="16"/>
      <c r="N46" s="16"/>
    </row>
    <row r="47" spans="1:14" ht="20" customHeight="1" x14ac:dyDescent="0.35">
      <c r="A47" s="45" t="s">
        <v>12</v>
      </c>
      <c r="B47" s="8" t="s">
        <v>13</v>
      </c>
      <c r="C47" s="10">
        <v>1312095</v>
      </c>
      <c r="D47" s="10">
        <v>1123171</v>
      </c>
      <c r="E47" s="10">
        <v>1299819</v>
      </c>
      <c r="F47" s="10">
        <v>1532378</v>
      </c>
      <c r="G47" s="10">
        <v>1565530</v>
      </c>
      <c r="H47" s="9">
        <v>1767245</v>
      </c>
      <c r="I47" s="9">
        <v>1562664</v>
      </c>
      <c r="J47" s="9">
        <f>Data!H8</f>
        <v>1802897.59</v>
      </c>
      <c r="K47" s="9">
        <f>Data!H20</f>
        <v>1897400.429</v>
      </c>
      <c r="L47" s="9">
        <f>Data!H32</f>
        <v>1782032.4040000001</v>
      </c>
      <c r="M47" s="49">
        <f>Data!$H44</f>
        <v>1715087.625</v>
      </c>
      <c r="N47" s="9">
        <f>Data!$H56</f>
        <v>1922477.618</v>
      </c>
    </row>
    <row r="48" spans="1:14" ht="20" customHeight="1" x14ac:dyDescent="0.35">
      <c r="A48" s="45"/>
      <c r="B48" s="8" t="s">
        <v>14</v>
      </c>
      <c r="C48" s="9">
        <v>19320</v>
      </c>
      <c r="D48" s="9">
        <v>29110</v>
      </c>
      <c r="E48" s="9">
        <v>28651</v>
      </c>
      <c r="F48" s="9">
        <v>27929</v>
      </c>
      <c r="G48" s="9">
        <v>23248</v>
      </c>
      <c r="H48" s="9">
        <v>21545.37</v>
      </c>
      <c r="I48" s="9">
        <v>26145.1</v>
      </c>
      <c r="J48" s="9">
        <f>Data!I8</f>
        <v>18842.400000000001</v>
      </c>
      <c r="K48" s="9">
        <f>Data!I20</f>
        <v>19896.95</v>
      </c>
      <c r="L48" s="9">
        <f>Data!$I32</f>
        <v>17283.86</v>
      </c>
      <c r="M48" s="49">
        <f>Data!$I44</f>
        <v>13918.22</v>
      </c>
      <c r="N48" s="9">
        <f>Data!$I56</f>
        <v>7572</v>
      </c>
    </row>
    <row r="49" spans="1:14" ht="20" customHeight="1" x14ac:dyDescent="0.35">
      <c r="A49" s="45"/>
      <c r="B49" s="8" t="s">
        <v>22</v>
      </c>
      <c r="C49" s="47">
        <f>C47+C48</f>
        <v>1331415</v>
      </c>
      <c r="D49" s="47">
        <f>D47+D48</f>
        <v>1152281</v>
      </c>
      <c r="E49" s="47">
        <f>E47+E48</f>
        <v>1328470</v>
      </c>
      <c r="F49" s="47">
        <f>F47+F48</f>
        <v>1560307</v>
      </c>
      <c r="G49" s="47">
        <f>G47+G48</f>
        <v>1588778</v>
      </c>
      <c r="H49" s="48">
        <f t="shared" ref="H49" si="21">H47+H48</f>
        <v>1788790.37</v>
      </c>
      <c r="I49" s="48">
        <f t="shared" ref="I49" si="22">I47+I48</f>
        <v>1588809.1</v>
      </c>
      <c r="J49" s="48">
        <f>Data!J8</f>
        <v>1821739.99</v>
      </c>
      <c r="K49" s="48">
        <f>Data!J20</f>
        <v>1917297.379</v>
      </c>
      <c r="L49" s="48">
        <f>Data!$J32</f>
        <v>1799316.264</v>
      </c>
      <c r="M49" s="50">
        <f>Data!$J44</f>
        <v>1729005.845</v>
      </c>
      <c r="N49" s="48">
        <f>Data!$J56</f>
        <v>1930049.618</v>
      </c>
    </row>
    <row r="50" spans="1:14" ht="20" customHeight="1" x14ac:dyDescent="0.35">
      <c r="A50" s="5"/>
      <c r="B50" s="5"/>
      <c r="C50" s="6"/>
      <c r="D50" s="6"/>
      <c r="E50" s="6"/>
      <c r="F50" s="6"/>
      <c r="G50" s="6"/>
      <c r="H50" s="16"/>
      <c r="I50" s="16"/>
      <c r="J50" s="16"/>
      <c r="K50" s="16"/>
      <c r="L50" s="16"/>
      <c r="M50" s="16"/>
      <c r="N50" s="16"/>
    </row>
    <row r="51" spans="1:14" ht="20" customHeight="1" x14ac:dyDescent="0.35">
      <c r="A51" s="45" t="s">
        <v>0</v>
      </c>
      <c r="B51" s="8" t="s">
        <v>13</v>
      </c>
      <c r="C51" s="22">
        <f t="shared" ref="C51:G52" si="23">C3+C7+C11+C15+C19+C23+C27+C31+C35+C39+C43+C47</f>
        <v>14679585</v>
      </c>
      <c r="D51" s="22">
        <f t="shared" si="23"/>
        <v>15068848</v>
      </c>
      <c r="E51" s="22">
        <f t="shared" si="23"/>
        <v>15268380</v>
      </c>
      <c r="F51" s="22">
        <f t="shared" si="23"/>
        <v>17155583</v>
      </c>
      <c r="G51" s="22">
        <f t="shared" si="23"/>
        <v>18504243</v>
      </c>
      <c r="H51" s="51">
        <f t="shared" ref="H51" si="24">H3+H7+H11+H15+H19+H23+H27+H31+H35+H39+H43+H47</f>
        <v>18733342</v>
      </c>
      <c r="I51" s="51">
        <f t="shared" ref="I51" si="25">I3+I7+I11+I15+I19+I23+I27+I31+I35+I39+I43+I47</f>
        <v>19681988</v>
      </c>
      <c r="J51" s="51">
        <f t="shared" ref="J51:K51" si="26">J3+J7+J11+J15+J19+J23+J27+J31+J35+J39+J43+J47</f>
        <v>20664886.290000003</v>
      </c>
      <c r="K51" s="51">
        <f t="shared" si="26"/>
        <v>21784593.835000001</v>
      </c>
      <c r="L51" s="51">
        <f t="shared" ref="L51:N52" si="27">L3+L7+L11+L15+L19+L23+L27+L31+L35+L39+L43+L47</f>
        <v>21785433.505999997</v>
      </c>
      <c r="M51" s="51">
        <f t="shared" si="27"/>
        <v>21779258.037999999</v>
      </c>
      <c r="N51" s="51">
        <f t="shared" si="27"/>
        <v>21001829.806999996</v>
      </c>
    </row>
    <row r="52" spans="1:14" ht="20" customHeight="1" x14ac:dyDescent="0.35">
      <c r="A52" s="45"/>
      <c r="B52" s="8" t="s">
        <v>14</v>
      </c>
      <c r="C52" s="22">
        <f t="shared" si="23"/>
        <v>228905</v>
      </c>
      <c r="D52" s="22">
        <f t="shared" si="23"/>
        <v>253854</v>
      </c>
      <c r="E52" s="22">
        <f t="shared" si="23"/>
        <v>347558</v>
      </c>
      <c r="F52" s="22">
        <f t="shared" si="23"/>
        <v>372144</v>
      </c>
      <c r="G52" s="22">
        <f t="shared" si="23"/>
        <v>336060</v>
      </c>
      <c r="H52" s="51">
        <f>H4+H8+H12+H16+H20+H24+H28+H32+H36+H40+H44+H48</f>
        <v>328060.31</v>
      </c>
      <c r="I52" s="51">
        <f>I4+I8+I12+I16+I20+I24+I28+I32+I36+I40+I44+I48</f>
        <v>295719.09999999998</v>
      </c>
      <c r="J52" s="51">
        <f>J4+J8+J12+J16+J20+J24+J28+J32+J36+J40+J44+J48</f>
        <v>204425.03</v>
      </c>
      <c r="K52" s="51">
        <f>K4+K8+K12+K16+K20+K24+K28+K32+K36+K40+K44+K48</f>
        <v>187124.43000000002</v>
      </c>
      <c r="L52" s="51">
        <f t="shared" si="27"/>
        <v>189429.43</v>
      </c>
      <c r="M52" s="51">
        <f t="shared" si="27"/>
        <v>161489.47</v>
      </c>
      <c r="N52" s="51">
        <f t="shared" si="27"/>
        <v>80097</v>
      </c>
    </row>
    <row r="53" spans="1:14" ht="20" customHeight="1" x14ac:dyDescent="0.35">
      <c r="A53" s="45"/>
      <c r="B53" s="8" t="s">
        <v>22</v>
      </c>
      <c r="C53" s="22">
        <f>C51+C52</f>
        <v>14908490</v>
      </c>
      <c r="D53" s="22">
        <f>D51+D52</f>
        <v>15322702</v>
      </c>
      <c r="E53" s="22">
        <f>E51+E52</f>
        <v>15615938</v>
      </c>
      <c r="F53" s="22">
        <f>F51+F52</f>
        <v>17527727</v>
      </c>
      <c r="G53" s="22">
        <f t="shared" ref="G53" si="28">G51+G52</f>
        <v>18840303</v>
      </c>
      <c r="H53" s="51">
        <f t="shared" ref="H53:M53" si="29">H51+H52</f>
        <v>19061402.309999999</v>
      </c>
      <c r="I53" s="51">
        <f t="shared" si="29"/>
        <v>19977707.100000001</v>
      </c>
      <c r="J53" s="51">
        <f t="shared" si="29"/>
        <v>20869311.320000004</v>
      </c>
      <c r="K53" s="51">
        <f t="shared" si="29"/>
        <v>21971718.265000001</v>
      </c>
      <c r="L53" s="51">
        <f t="shared" si="29"/>
        <v>21974862.935999997</v>
      </c>
      <c r="M53" s="51">
        <f t="shared" si="29"/>
        <v>21940747.507999998</v>
      </c>
      <c r="N53" s="51">
        <f t="shared" ref="N53" si="30">N51+N52</f>
        <v>21081926.806999996</v>
      </c>
    </row>
    <row r="54" spans="1:14" ht="20" customHeight="1" x14ac:dyDescent="0.35"/>
    <row r="55" spans="1:14" ht="20" customHeight="1" x14ac:dyDescent="0.35">
      <c r="A55" s="75" t="s">
        <v>16</v>
      </c>
      <c r="B55" s="75"/>
      <c r="C55" s="68">
        <v>2009</v>
      </c>
      <c r="D55" s="68">
        <v>2010</v>
      </c>
      <c r="E55" s="68">
        <v>2011</v>
      </c>
      <c r="F55" s="68">
        <v>2012</v>
      </c>
      <c r="G55" s="68">
        <v>2013</v>
      </c>
      <c r="H55" s="68">
        <v>2014</v>
      </c>
      <c r="I55" s="68">
        <v>2015</v>
      </c>
      <c r="J55" s="68">
        <v>2016</v>
      </c>
      <c r="K55" s="68">
        <v>2017</v>
      </c>
      <c r="L55" s="68">
        <v>2018</v>
      </c>
      <c r="M55" s="68">
        <v>2019</v>
      </c>
      <c r="N55" s="68">
        <v>2020</v>
      </c>
    </row>
    <row r="56" spans="1:14" ht="20" customHeight="1" x14ac:dyDescent="0.35">
      <c r="A56" s="67"/>
      <c r="B56" s="52" t="s">
        <v>13</v>
      </c>
      <c r="C56" s="53">
        <v>-0.16069958467748599</v>
      </c>
      <c r="D56" s="53">
        <f t="shared" ref="D56:J58" si="31">(D51-C51)/C51</f>
        <v>2.6517302771161447E-2</v>
      </c>
      <c r="E56" s="53">
        <f t="shared" si="31"/>
        <v>1.3241357268983003E-2</v>
      </c>
      <c r="F56" s="53">
        <f t="shared" si="31"/>
        <v>0.12360204553462777</v>
      </c>
      <c r="G56" s="53">
        <f t="shared" si="31"/>
        <v>7.8613475275075173E-2</v>
      </c>
      <c r="H56" s="53">
        <f t="shared" si="31"/>
        <v>1.2380890155841555E-2</v>
      </c>
      <c r="I56" s="53">
        <f t="shared" si="31"/>
        <v>5.0639442764670604E-2</v>
      </c>
      <c r="J56" s="53">
        <f t="shared" si="31"/>
        <v>4.9938974152407917E-2</v>
      </c>
      <c r="K56" s="53">
        <f t="shared" ref="K56:L58" si="32">K51/(J3+J7+J11+J15+J19+J23+J27+J31+J35+J39+J43+J47)-1</f>
        <v>5.4184065147352856E-2</v>
      </c>
      <c r="L56" s="53">
        <f t="shared" si="32"/>
        <v>3.854425776106396E-5</v>
      </c>
      <c r="M56" s="54">
        <f t="shared" ref="M56:N58" si="33">M51/(L3+L7+L11+L15+L19+L23+L27+L31+L35+L39+L43+L47)-1</f>
        <v>-2.8346775832110982E-4</v>
      </c>
      <c r="N56" s="53">
        <f t="shared" si="33"/>
        <v>-3.569580881238299E-2</v>
      </c>
    </row>
    <row r="57" spans="1:14" ht="20" customHeight="1" x14ac:dyDescent="0.35">
      <c r="A57" s="55"/>
      <c r="B57" s="52" t="s">
        <v>14</v>
      </c>
      <c r="C57" s="53">
        <v>-0.33241271100430464</v>
      </c>
      <c r="D57" s="53">
        <f t="shared" si="31"/>
        <v>0.10899281361263406</v>
      </c>
      <c r="E57" s="53">
        <f t="shared" si="31"/>
        <v>0.3691255603614676</v>
      </c>
      <c r="F57" s="53">
        <f t="shared" si="31"/>
        <v>7.0739272294120692E-2</v>
      </c>
      <c r="G57" s="53">
        <f t="shared" si="31"/>
        <v>-9.696246614213852E-2</v>
      </c>
      <c r="H57" s="53">
        <f t="shared" si="31"/>
        <v>-2.3804350413616622E-2</v>
      </c>
      <c r="I57" s="53">
        <f t="shared" si="31"/>
        <v>-9.8583123328756295E-2</v>
      </c>
      <c r="J57" s="53">
        <f t="shared" si="31"/>
        <v>-0.30871888220950217</v>
      </c>
      <c r="K57" s="53">
        <f t="shared" si="32"/>
        <v>-8.4630536681344681E-2</v>
      </c>
      <c r="L57" s="53">
        <f t="shared" si="32"/>
        <v>1.231800679366124E-2</v>
      </c>
      <c r="M57" s="53">
        <f t="shared" si="33"/>
        <v>-0.14749534958744259</v>
      </c>
      <c r="N57" s="53">
        <f t="shared" si="33"/>
        <v>-0.50401100455652004</v>
      </c>
    </row>
    <row r="58" spans="1:14" ht="20" customHeight="1" x14ac:dyDescent="0.35">
      <c r="A58" s="55"/>
      <c r="B58" s="52" t="s">
        <v>22</v>
      </c>
      <c r="C58" s="53">
        <v>-0.16400117152625951</v>
      </c>
      <c r="D58" s="53">
        <f t="shared" si="31"/>
        <v>2.7783632011021908E-2</v>
      </c>
      <c r="E58" s="53">
        <f t="shared" si="31"/>
        <v>1.9137355800563111E-2</v>
      </c>
      <c r="F58" s="53">
        <f t="shared" si="31"/>
        <v>0.12242549887172964</v>
      </c>
      <c r="G58" s="53">
        <f t="shared" si="31"/>
        <v>7.488569396362689E-2</v>
      </c>
      <c r="H58" s="53">
        <f t="shared" si="31"/>
        <v>1.1735443426785581E-2</v>
      </c>
      <c r="I58" s="53">
        <f t="shared" si="31"/>
        <v>4.8071216120300381E-2</v>
      </c>
      <c r="J58" s="53">
        <f t="shared" si="31"/>
        <v>4.4629957559043525E-2</v>
      </c>
      <c r="K58" s="53">
        <f t="shared" si="32"/>
        <v>5.2824262358154295E-2</v>
      </c>
      <c r="L58" s="54">
        <f t="shared" si="32"/>
        <v>1.4312358105406098E-4</v>
      </c>
      <c r="M58" s="53">
        <f t="shared" si="33"/>
        <v>-1.5524751212038224E-3</v>
      </c>
      <c r="N58" s="53">
        <f t="shared" si="33"/>
        <v>-3.9142727506747854E-2</v>
      </c>
    </row>
    <row r="61" spans="1:14" x14ac:dyDescent="0.35"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4" x14ac:dyDescent="0.35"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4" x14ac:dyDescent="0.35"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6" spans="3:11" x14ac:dyDescent="0.35">
      <c r="C66" s="32"/>
      <c r="D66" s="32"/>
      <c r="E66" s="32"/>
      <c r="F66" s="32"/>
      <c r="G66" s="32"/>
      <c r="H66" s="32"/>
      <c r="I66" s="32"/>
      <c r="J66" s="32"/>
      <c r="K66" s="32"/>
    </row>
    <row r="67" spans="3:11" x14ac:dyDescent="0.35">
      <c r="C67" s="32"/>
      <c r="D67" s="32"/>
      <c r="E67" s="32"/>
      <c r="F67" s="32"/>
      <c r="G67" s="32"/>
      <c r="H67" s="32"/>
      <c r="I67" s="32"/>
      <c r="J67" s="32"/>
      <c r="K67" s="32"/>
    </row>
    <row r="68" spans="3:11" x14ac:dyDescent="0.35">
      <c r="C68" s="32"/>
      <c r="D68" s="32"/>
      <c r="E68" s="32"/>
      <c r="F68" s="32"/>
      <c r="G68" s="32"/>
      <c r="H68" s="32"/>
      <c r="I68" s="32"/>
      <c r="J68" s="32"/>
      <c r="K68" s="32"/>
    </row>
  </sheetData>
  <mergeCells count="1">
    <mergeCell ref="A55:B55"/>
  </mergeCells>
  <printOptions horizontalCentered="1" verticalCentered="1"/>
  <pageMargins left="0.25" right="0.25" top="0.25" bottom="0.25" header="0.3" footer="0.05"/>
  <pageSetup scale="36" orientation="portrait" horizontalDpi="300" verticalDpi="300" r:id="rId1"/>
  <headerFooter alignWithMargins="0">
    <oddFooter>&amp;LVPA, Market Analysis and Strategy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27"/>
  <sheetViews>
    <sheetView showGridLines="0" defaultGridColor="0" colorId="9" zoomScale="80" zoomScaleNormal="80" zoomScalePageLayoutView="80" workbookViewId="0">
      <selection activeCell="A2" sqref="A2"/>
    </sheetView>
  </sheetViews>
  <sheetFormatPr defaultColWidth="11.4609375" defaultRowHeight="15.5" x14ac:dyDescent="0.35"/>
  <cols>
    <col min="1" max="1" width="11.4609375" style="3" customWidth="1"/>
    <col min="2" max="2" width="11.84375" style="3" hidden="1" customWidth="1"/>
    <col min="3" max="8" width="10.84375" style="3" customWidth="1"/>
    <col min="9" max="11" width="11.4609375" style="3"/>
    <col min="12" max="12" width="9.61328125" style="3" customWidth="1"/>
    <col min="13" max="13" width="10.4609375" style="3" customWidth="1"/>
    <col min="14" max="16384" width="11.4609375" style="3"/>
  </cols>
  <sheetData>
    <row r="1" spans="1:15" ht="65" customHeight="1" x14ac:dyDescent="0.35">
      <c r="B1" s="2"/>
      <c r="D1" s="2" t="s">
        <v>18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46" customFormat="1" ht="20.5" customHeight="1" x14ac:dyDescent="0.35">
      <c r="A2" s="59"/>
      <c r="B2" s="60">
        <v>2009</v>
      </c>
      <c r="C2" s="60">
        <v>2010</v>
      </c>
      <c r="D2" s="60">
        <v>2011</v>
      </c>
      <c r="E2" s="60">
        <v>2012</v>
      </c>
      <c r="F2" s="60">
        <v>2013</v>
      </c>
      <c r="G2" s="60">
        <v>2014</v>
      </c>
      <c r="H2" s="60">
        <v>2015</v>
      </c>
      <c r="I2" s="60">
        <v>2016</v>
      </c>
      <c r="J2" s="60">
        <v>2017</v>
      </c>
      <c r="K2" s="60">
        <v>2018</v>
      </c>
      <c r="L2" s="60">
        <v>2019</v>
      </c>
      <c r="M2" s="60">
        <v>2020</v>
      </c>
    </row>
    <row r="3" spans="1:15" ht="20" customHeight="1" x14ac:dyDescent="0.35">
      <c r="A3" s="61" t="s">
        <v>1</v>
      </c>
      <c r="B3" s="34">
        <v>146</v>
      </c>
      <c r="C3" s="34">
        <v>141</v>
      </c>
      <c r="D3" s="34">
        <v>159</v>
      </c>
      <c r="E3" s="34">
        <v>164</v>
      </c>
      <c r="F3" s="34">
        <v>158</v>
      </c>
      <c r="G3" s="56">
        <v>155</v>
      </c>
      <c r="H3" s="56">
        <v>164</v>
      </c>
      <c r="I3" s="56">
        <v>167</v>
      </c>
      <c r="J3" s="56">
        <f>Data!K9</f>
        <v>147</v>
      </c>
      <c r="K3" s="56">
        <f>Data!K21</f>
        <v>137</v>
      </c>
      <c r="L3" s="56">
        <f>Data!K33</f>
        <v>129</v>
      </c>
      <c r="M3" s="56">
        <f>Data!K45</f>
        <v>121</v>
      </c>
    </row>
    <row r="4" spans="1:15" ht="20" customHeight="1" x14ac:dyDescent="0.35">
      <c r="A4" s="61" t="s">
        <v>2</v>
      </c>
      <c r="B4" s="34">
        <v>129</v>
      </c>
      <c r="C4" s="34">
        <v>153</v>
      </c>
      <c r="D4" s="34">
        <v>133</v>
      </c>
      <c r="E4" s="34">
        <v>149</v>
      </c>
      <c r="F4" s="34">
        <v>140</v>
      </c>
      <c r="G4" s="34">
        <v>141</v>
      </c>
      <c r="H4" s="34">
        <v>143</v>
      </c>
      <c r="I4" s="34">
        <v>157</v>
      </c>
      <c r="J4" s="56">
        <f>Data!K10</f>
        <v>138</v>
      </c>
      <c r="K4" s="56">
        <f>Data!$K22</f>
        <v>131</v>
      </c>
      <c r="L4" s="56">
        <f>Data!K34</f>
        <v>113</v>
      </c>
      <c r="M4" s="56">
        <f>Data!K46</f>
        <v>111</v>
      </c>
    </row>
    <row r="5" spans="1:15" ht="20" customHeight="1" x14ac:dyDescent="0.35">
      <c r="A5" s="61" t="s">
        <v>3</v>
      </c>
      <c r="B5" s="34">
        <v>137</v>
      </c>
      <c r="C5" s="56">
        <v>163</v>
      </c>
      <c r="D5" s="56">
        <v>153</v>
      </c>
      <c r="E5" s="34">
        <v>173</v>
      </c>
      <c r="F5" s="34">
        <v>158</v>
      </c>
      <c r="G5" s="34">
        <v>162</v>
      </c>
      <c r="H5" s="34">
        <v>163</v>
      </c>
      <c r="I5" s="34">
        <v>172</v>
      </c>
      <c r="J5" s="56">
        <f>Data!K11</f>
        <v>146</v>
      </c>
      <c r="K5" s="56">
        <f>Data!$K23</f>
        <v>147</v>
      </c>
      <c r="L5" s="56">
        <f>Data!K35</f>
        <v>128</v>
      </c>
      <c r="M5" s="56">
        <f>Data!K47</f>
        <v>112</v>
      </c>
    </row>
    <row r="6" spans="1:15" ht="20" customHeight="1" x14ac:dyDescent="0.35">
      <c r="A6" s="61" t="s">
        <v>4</v>
      </c>
      <c r="B6" s="34">
        <v>133</v>
      </c>
      <c r="C6" s="34">
        <v>149</v>
      </c>
      <c r="D6" s="34">
        <v>157</v>
      </c>
      <c r="E6" s="34">
        <v>161</v>
      </c>
      <c r="F6" s="34">
        <v>156</v>
      </c>
      <c r="G6" s="34">
        <v>157</v>
      </c>
      <c r="H6" s="34">
        <v>159</v>
      </c>
      <c r="I6" s="34">
        <v>162</v>
      </c>
      <c r="J6" s="56">
        <f>Data!K12</f>
        <v>157</v>
      </c>
      <c r="K6" s="56">
        <f>Data!$K24</f>
        <v>143</v>
      </c>
      <c r="L6" s="56">
        <f>Data!K36</f>
        <v>126</v>
      </c>
      <c r="M6" s="56">
        <f>Data!K48</f>
        <v>114</v>
      </c>
    </row>
    <row r="7" spans="1:15" ht="20" customHeight="1" x14ac:dyDescent="0.35">
      <c r="A7" s="61" t="s">
        <v>5</v>
      </c>
      <c r="B7" s="34">
        <v>148</v>
      </c>
      <c r="C7" s="34">
        <v>167</v>
      </c>
      <c r="D7" s="34">
        <v>146</v>
      </c>
      <c r="E7" s="34">
        <v>158</v>
      </c>
      <c r="F7" s="34">
        <v>163</v>
      </c>
      <c r="G7" s="34">
        <v>172</v>
      </c>
      <c r="H7" s="34">
        <v>172</v>
      </c>
      <c r="I7" s="34">
        <v>174</v>
      </c>
      <c r="J7" s="56">
        <f>Data!K13</f>
        <v>143</v>
      </c>
      <c r="K7" s="56">
        <v>142</v>
      </c>
      <c r="L7" s="56">
        <f>Data!K37</f>
        <v>127</v>
      </c>
      <c r="M7" s="56">
        <f>Data!K49</f>
        <v>106</v>
      </c>
    </row>
    <row r="8" spans="1:15" ht="20" customHeight="1" x14ac:dyDescent="0.35">
      <c r="A8" s="61" t="s">
        <v>6</v>
      </c>
      <c r="B8" s="34">
        <v>159</v>
      </c>
      <c r="C8" s="34">
        <v>165</v>
      </c>
      <c r="D8" s="34">
        <v>147</v>
      </c>
      <c r="E8" s="34">
        <v>160</v>
      </c>
      <c r="F8" s="34">
        <v>152</v>
      </c>
      <c r="G8" s="34">
        <v>154</v>
      </c>
      <c r="H8" s="34">
        <v>172</v>
      </c>
      <c r="I8" s="34">
        <f>Data!K2</f>
        <v>169</v>
      </c>
      <c r="J8" s="56">
        <f>Data!K14</f>
        <v>142</v>
      </c>
      <c r="K8" s="56">
        <v>131</v>
      </c>
      <c r="L8" s="56">
        <f>Data!K38</f>
        <v>123</v>
      </c>
      <c r="M8" s="56">
        <f>Data!K50</f>
        <v>106</v>
      </c>
    </row>
    <row r="9" spans="1:15" ht="20" customHeight="1" x14ac:dyDescent="0.35">
      <c r="A9" s="61" t="s">
        <v>7</v>
      </c>
      <c r="B9" s="34">
        <v>149</v>
      </c>
      <c r="C9" s="34">
        <v>151</v>
      </c>
      <c r="D9" s="34">
        <v>156</v>
      </c>
      <c r="E9" s="34">
        <v>173</v>
      </c>
      <c r="F9" s="34">
        <v>168</v>
      </c>
      <c r="G9" s="10">
        <v>176</v>
      </c>
      <c r="H9" s="10">
        <v>174</v>
      </c>
      <c r="I9" s="34">
        <f>Data!K3</f>
        <v>166</v>
      </c>
      <c r="J9" s="56">
        <f>Data!K15</f>
        <v>148</v>
      </c>
      <c r="K9" s="56">
        <v>142</v>
      </c>
      <c r="L9" s="56">
        <f>Data!K39</f>
        <v>135</v>
      </c>
      <c r="M9" s="56">
        <f>Data!K51</f>
        <v>113</v>
      </c>
    </row>
    <row r="10" spans="1:15" ht="20" customHeight="1" x14ac:dyDescent="0.35">
      <c r="A10" s="61" t="s">
        <v>8</v>
      </c>
      <c r="B10" s="34">
        <v>155</v>
      </c>
      <c r="C10" s="34">
        <v>164</v>
      </c>
      <c r="D10" s="34">
        <v>151</v>
      </c>
      <c r="E10" s="34">
        <v>172</v>
      </c>
      <c r="F10" s="34">
        <v>163</v>
      </c>
      <c r="G10" s="10">
        <v>169</v>
      </c>
      <c r="H10" s="10">
        <v>169</v>
      </c>
      <c r="I10" s="34">
        <f>Data!K4</f>
        <v>154</v>
      </c>
      <c r="J10" s="56">
        <f>Data!K16</f>
        <v>149</v>
      </c>
      <c r="K10" s="56">
        <f>Data!$K28</f>
        <v>149</v>
      </c>
      <c r="L10" s="56">
        <f>Data!K40</f>
        <v>133</v>
      </c>
      <c r="M10" s="56">
        <f>Data!K52</f>
        <v>126</v>
      </c>
    </row>
    <row r="11" spans="1:15" ht="20" customHeight="1" x14ac:dyDescent="0.35">
      <c r="A11" s="61" t="s">
        <v>9</v>
      </c>
      <c r="B11" s="34">
        <v>157</v>
      </c>
      <c r="C11" s="34">
        <v>142</v>
      </c>
      <c r="D11" s="34">
        <v>153</v>
      </c>
      <c r="E11" s="34">
        <v>166</v>
      </c>
      <c r="F11" s="34">
        <v>152</v>
      </c>
      <c r="G11" s="10">
        <v>167</v>
      </c>
      <c r="H11" s="10">
        <v>164</v>
      </c>
      <c r="I11" s="34">
        <f>Data!K5</f>
        <v>144</v>
      </c>
      <c r="J11" s="56">
        <f>Data!K17</f>
        <v>139</v>
      </c>
      <c r="K11" s="56">
        <f>Data!$K29</f>
        <v>128</v>
      </c>
      <c r="L11" s="56">
        <f>Data!K41</f>
        <v>125</v>
      </c>
      <c r="M11" s="56">
        <f>Data!K53</f>
        <v>119</v>
      </c>
    </row>
    <row r="12" spans="1:15" ht="20" customHeight="1" x14ac:dyDescent="0.35">
      <c r="A12" s="61" t="s">
        <v>10</v>
      </c>
      <c r="B12" s="34">
        <v>152</v>
      </c>
      <c r="C12" s="34">
        <v>165</v>
      </c>
      <c r="D12" s="34">
        <v>165</v>
      </c>
      <c r="E12" s="34">
        <v>158</v>
      </c>
      <c r="F12" s="34">
        <v>154</v>
      </c>
      <c r="G12" s="10">
        <v>175</v>
      </c>
      <c r="H12" s="10">
        <v>179</v>
      </c>
      <c r="I12" s="34">
        <f>Data!K6</f>
        <v>155</v>
      </c>
      <c r="J12" s="56">
        <f>Data!K18</f>
        <v>153</v>
      </c>
      <c r="K12" s="56">
        <f>Data!$K30</f>
        <v>142</v>
      </c>
      <c r="L12" s="56">
        <f>Data!K42</f>
        <v>128</v>
      </c>
      <c r="M12" s="56">
        <f>Data!K54</f>
        <v>132</v>
      </c>
    </row>
    <row r="13" spans="1:15" ht="20" customHeight="1" x14ac:dyDescent="0.35">
      <c r="A13" s="61" t="s">
        <v>11</v>
      </c>
      <c r="B13" s="34">
        <v>142</v>
      </c>
      <c r="C13" s="34">
        <v>139</v>
      </c>
      <c r="D13" s="34">
        <v>152</v>
      </c>
      <c r="E13" s="34">
        <v>172</v>
      </c>
      <c r="F13" s="34">
        <v>148</v>
      </c>
      <c r="G13" s="10">
        <v>163</v>
      </c>
      <c r="H13" s="10">
        <v>167</v>
      </c>
      <c r="I13" s="34">
        <f>Data!K7</f>
        <v>151</v>
      </c>
      <c r="J13" s="56">
        <f>Data!K19</f>
        <v>137</v>
      </c>
      <c r="K13" s="56">
        <f>Data!$K31</f>
        <v>130</v>
      </c>
      <c r="L13" s="56">
        <f>Data!K43</f>
        <v>122</v>
      </c>
      <c r="M13" s="56">
        <f>Data!K55</f>
        <v>134</v>
      </c>
    </row>
    <row r="14" spans="1:15" ht="20" customHeight="1" x14ac:dyDescent="0.35">
      <c r="A14" s="61" t="s">
        <v>12</v>
      </c>
      <c r="B14" s="34">
        <v>151</v>
      </c>
      <c r="C14" s="34">
        <v>142</v>
      </c>
      <c r="D14" s="34">
        <v>156</v>
      </c>
      <c r="E14" s="34">
        <v>160</v>
      </c>
      <c r="F14" s="34">
        <v>153</v>
      </c>
      <c r="G14" s="10">
        <v>166</v>
      </c>
      <c r="H14" s="10">
        <v>171</v>
      </c>
      <c r="I14" s="34">
        <f>Data!K8</f>
        <v>153</v>
      </c>
      <c r="J14" s="56">
        <f>Data!K20</f>
        <v>147</v>
      </c>
      <c r="K14" s="56">
        <f>Data!$K32</f>
        <v>133</v>
      </c>
      <c r="L14" s="57">
        <f>Data!K44</f>
        <v>125</v>
      </c>
      <c r="M14" s="56">
        <f>Data!K56</f>
        <v>134</v>
      </c>
    </row>
    <row r="15" spans="1:15" ht="20" customHeight="1" x14ac:dyDescent="0.35">
      <c r="A15" s="61" t="s">
        <v>0</v>
      </c>
      <c r="B15" s="58">
        <f>SUM(B3:B14)</f>
        <v>1758</v>
      </c>
      <c r="C15" s="58">
        <f>SUM(C3:C14)</f>
        <v>1841</v>
      </c>
      <c r="D15" s="58">
        <f>SUM(D3:D14)</f>
        <v>1828</v>
      </c>
      <c r="E15" s="58">
        <f>SUM(E3:E14)</f>
        <v>1966</v>
      </c>
      <c r="F15" s="58">
        <f>SUM(F3:F14)</f>
        <v>1865</v>
      </c>
      <c r="G15" s="58">
        <f t="shared" ref="G15" si="0">SUM(G3:G14)</f>
        <v>1957</v>
      </c>
      <c r="H15" s="58">
        <f t="shared" ref="H15" si="1">SUM(H3:H14)</f>
        <v>1997</v>
      </c>
      <c r="I15" s="58">
        <f>SUM(I3:I14)</f>
        <v>1924</v>
      </c>
      <c r="J15" s="58">
        <f t="shared" ref="J15:K15" si="2">SUM(J3:J14)</f>
        <v>1746</v>
      </c>
      <c r="K15" s="58">
        <f t="shared" si="2"/>
        <v>1655</v>
      </c>
      <c r="L15" s="58">
        <f t="shared" ref="L15" si="3">SUM(L3:L14)</f>
        <v>1514</v>
      </c>
      <c r="M15" s="58">
        <f>SUM(M3:M14)</f>
        <v>1428</v>
      </c>
    </row>
    <row r="16" spans="1:15" ht="20" customHeight="1" x14ac:dyDescent="0.35">
      <c r="A16" s="41"/>
    </row>
    <row r="17" spans="1:13" ht="20" customHeight="1" x14ac:dyDescent="0.35">
      <c r="A17" s="61" t="s">
        <v>16</v>
      </c>
      <c r="B17" s="42">
        <v>-9.0532850491464048E-2</v>
      </c>
      <c r="C17" s="42">
        <f t="shared" ref="C17:I17" si="4">(C15-B15)/B15</f>
        <v>4.7212741751990896E-2</v>
      </c>
      <c r="D17" s="42">
        <f t="shared" si="4"/>
        <v>-7.0613796849538293E-3</v>
      </c>
      <c r="E17" s="42">
        <f t="shared" si="4"/>
        <v>7.5492341356673959E-2</v>
      </c>
      <c r="F17" s="42">
        <f t="shared" si="4"/>
        <v>-5.1373346897253307E-2</v>
      </c>
      <c r="G17" s="42">
        <f t="shared" si="4"/>
        <v>4.9329758713136732E-2</v>
      </c>
      <c r="H17" s="42">
        <f t="shared" si="4"/>
        <v>2.0439448134900357E-2</v>
      </c>
      <c r="I17" s="42">
        <f t="shared" si="4"/>
        <v>-3.6554832248372561E-2</v>
      </c>
      <c r="J17" s="42">
        <f>J15/SUM(I3:I14)-1</f>
        <v>-9.2515592515592493E-2</v>
      </c>
      <c r="K17" s="42">
        <f>K15/SUM(J3:J14)-1</f>
        <v>-5.2119129438717104E-2</v>
      </c>
      <c r="L17" s="42">
        <f>L15/SUM(K3:K14)-1</f>
        <v>-8.5196374622356519E-2</v>
      </c>
      <c r="M17" s="42">
        <f>M15/SUM(L3:L14)-1</f>
        <v>-5.6803170409511217E-2</v>
      </c>
    </row>
    <row r="18" spans="1:13" ht="17.5" x14ac:dyDescent="0.35">
      <c r="A18" s="41"/>
      <c r="B18" s="32"/>
      <c r="C18" s="32"/>
      <c r="D18" s="32"/>
      <c r="L18" s="41"/>
    </row>
    <row r="19" spans="1:13" x14ac:dyDescent="0.35">
      <c r="A19" s="62" t="s">
        <v>28</v>
      </c>
      <c r="L19" s="45"/>
    </row>
    <row r="20" spans="1:13" x14ac:dyDescent="0.35">
      <c r="A20" s="45"/>
      <c r="L20" s="45"/>
    </row>
    <row r="26" spans="1:13" x14ac:dyDescent="0.35"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3" x14ac:dyDescent="0.35"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printOptions horizontalCentered="1" verticalCentered="1"/>
  <pageMargins left="0.25" right="0.25" top="0.5" bottom="0.5" header="0.5" footer="0.5"/>
  <pageSetup scale="51" orientation="portrait" horizontalDpi="300" verticalDpi="300" r:id="rId1"/>
  <headerFooter alignWithMargins="0">
    <oddFooter>&amp;LVPA, Market Analysis and Strategy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zoomScale="70" zoomScaleNormal="70" workbookViewId="0">
      <pane xSplit="1" ySplit="1" topLeftCell="B42" activePane="bottomRight" state="frozen"/>
      <selection pane="topRight" activeCell="B1" sqref="B1"/>
      <selection pane="bottomLeft" activeCell="A2" sqref="A2"/>
      <selection pane="bottomRight" activeCell="A56" sqref="A56"/>
    </sheetView>
  </sheetViews>
  <sheetFormatPr defaultColWidth="8.921875" defaultRowHeight="20" customHeight="1" x14ac:dyDescent="0.35"/>
  <cols>
    <col min="1" max="1" width="8.53515625" style="66" customWidth="1"/>
    <col min="2" max="2" width="12.84375" style="56" bestFit="1" customWidth="1"/>
    <col min="3" max="3" width="12.69140625" style="56" bestFit="1" customWidth="1"/>
    <col min="4" max="4" width="14.61328125" style="56" bestFit="1" customWidth="1"/>
    <col min="5" max="5" width="14.3828125" style="56" bestFit="1" customWidth="1"/>
    <col min="6" max="6" width="10.69140625" style="56" bestFit="1" customWidth="1"/>
    <col min="7" max="7" width="15.765625" style="56" bestFit="1" customWidth="1"/>
    <col min="8" max="8" width="10.3828125" style="56" bestFit="1" customWidth="1"/>
    <col min="9" max="9" width="10" style="56" bestFit="1" customWidth="1"/>
    <col min="10" max="10" width="19" style="56" bestFit="1" customWidth="1"/>
    <col min="11" max="11" width="9.84375" style="56" bestFit="1" customWidth="1"/>
    <col min="12" max="12" width="24.765625" style="3" bestFit="1" customWidth="1"/>
    <col min="13" max="13" width="24.61328125" style="3" bestFit="1" customWidth="1"/>
    <col min="14" max="14" width="25.15234375" style="3" bestFit="1" customWidth="1"/>
    <col min="15" max="15" width="25" style="3" bestFit="1" customWidth="1"/>
    <col min="16" max="16" width="27.69140625" style="3" bestFit="1" customWidth="1"/>
    <col min="17" max="17" width="8.921875" style="3" bestFit="1" customWidth="1"/>
    <col min="18" max="18" width="8.765625" style="3" bestFit="1" customWidth="1"/>
    <col min="19" max="16384" width="8.921875" style="3"/>
  </cols>
  <sheetData>
    <row r="1" spans="1:18" s="44" customFormat="1" ht="20" customHeight="1" x14ac:dyDescent="0.35">
      <c r="A1" s="63" t="s">
        <v>23</v>
      </c>
      <c r="B1" s="64" t="s">
        <v>19</v>
      </c>
      <c r="C1" s="64" t="s">
        <v>20</v>
      </c>
      <c r="D1" s="64" t="s">
        <v>26</v>
      </c>
      <c r="E1" s="64" t="s">
        <v>27</v>
      </c>
      <c r="F1" s="63" t="s">
        <v>15</v>
      </c>
      <c r="G1" s="64" t="s">
        <v>24</v>
      </c>
      <c r="H1" s="64" t="s">
        <v>13</v>
      </c>
      <c r="I1" s="64" t="s">
        <v>14</v>
      </c>
      <c r="J1" s="63" t="s">
        <v>22</v>
      </c>
      <c r="K1" s="64" t="s">
        <v>25</v>
      </c>
      <c r="L1" s="64" t="s">
        <v>29</v>
      </c>
      <c r="M1" s="64" t="s">
        <v>30</v>
      </c>
      <c r="N1" s="64" t="s">
        <v>31</v>
      </c>
      <c r="O1" s="64" t="s">
        <v>32</v>
      </c>
      <c r="P1" s="64" t="s">
        <v>33</v>
      </c>
      <c r="Q1" s="63" t="s">
        <v>34</v>
      </c>
      <c r="R1" s="63" t="s">
        <v>35</v>
      </c>
    </row>
    <row r="2" spans="1:18" ht="20" customHeight="1" x14ac:dyDescent="0.35">
      <c r="A2" s="65">
        <v>42522</v>
      </c>
      <c r="B2" s="56">
        <v>81809.75</v>
      </c>
      <c r="C2" s="56">
        <v>93629.5</v>
      </c>
      <c r="D2" s="56">
        <v>35632.5</v>
      </c>
      <c r="E2" s="56">
        <v>5600.25</v>
      </c>
      <c r="F2" s="56">
        <v>216672</v>
      </c>
      <c r="G2" s="56">
        <v>123974</v>
      </c>
      <c r="H2" s="56">
        <v>1684458.264</v>
      </c>
      <c r="I2" s="56">
        <v>28458.9</v>
      </c>
      <c r="J2" s="56">
        <v>1712917.1640000001</v>
      </c>
      <c r="K2" s="56">
        <v>169</v>
      </c>
      <c r="L2" s="56">
        <v>865951.38399999996</v>
      </c>
      <c r="M2" s="56">
        <v>818506.88</v>
      </c>
      <c r="N2" s="56">
        <v>2754.12</v>
      </c>
      <c r="O2" s="56">
        <v>13500.78</v>
      </c>
      <c r="P2" s="56">
        <v>12204</v>
      </c>
      <c r="Q2" s="32">
        <f>(L2+N2)/SUM(L2:O2)</f>
        <v>0.51078895747290154</v>
      </c>
      <c r="R2" s="32">
        <f>(M2+O2)/SUM(L2:O2)</f>
        <v>0.48921104252709835</v>
      </c>
    </row>
    <row r="3" spans="1:18" ht="20" customHeight="1" x14ac:dyDescent="0.35">
      <c r="A3" s="65">
        <v>42552</v>
      </c>
      <c r="B3" s="56">
        <v>77174</v>
      </c>
      <c r="C3" s="56">
        <v>100105.5</v>
      </c>
      <c r="D3" s="56">
        <v>37541</v>
      </c>
      <c r="E3" s="56">
        <v>3089.25</v>
      </c>
      <c r="F3" s="56">
        <v>217909.75</v>
      </c>
      <c r="G3" s="56">
        <v>124067</v>
      </c>
      <c r="H3" s="56">
        <v>1658714.108</v>
      </c>
      <c r="I3" s="56">
        <v>15091.08</v>
      </c>
      <c r="J3" s="56">
        <v>1673805.1880000001</v>
      </c>
      <c r="K3" s="56">
        <v>166</v>
      </c>
      <c r="L3" s="56">
        <v>825017.23600000003</v>
      </c>
      <c r="M3" s="56">
        <v>833696.87199999997</v>
      </c>
      <c r="N3" s="56">
        <v>1393.81</v>
      </c>
      <c r="O3" s="56">
        <v>13697.27</v>
      </c>
      <c r="P3" s="56">
        <v>0</v>
      </c>
      <c r="Q3" s="32">
        <f t="shared" ref="Q3:Q26" si="0">(L3+N3)/SUM(L3:O3)</f>
        <v>0.49373191810180961</v>
      </c>
      <c r="R3" s="32">
        <f t="shared" ref="R3:R26" si="1">(M3+O3)/SUM(L3:O3)</f>
        <v>0.50626808189819039</v>
      </c>
    </row>
    <row r="4" spans="1:18" ht="20" customHeight="1" x14ac:dyDescent="0.35">
      <c r="A4" s="65">
        <v>42583</v>
      </c>
      <c r="B4" s="56">
        <v>84430.75</v>
      </c>
      <c r="C4" s="56">
        <v>107268</v>
      </c>
      <c r="D4" s="56">
        <v>40049</v>
      </c>
      <c r="E4" s="56">
        <v>3763.25</v>
      </c>
      <c r="F4" s="56">
        <v>235511</v>
      </c>
      <c r="G4" s="56">
        <v>133076</v>
      </c>
      <c r="H4" s="56">
        <v>1770832.513</v>
      </c>
      <c r="I4" s="56">
        <v>14661.04</v>
      </c>
      <c r="J4" s="56">
        <v>1785493.5530000001</v>
      </c>
      <c r="K4" s="56">
        <v>154</v>
      </c>
      <c r="L4" s="56">
        <v>908779.60100000002</v>
      </c>
      <c r="M4" s="56">
        <v>862052.91200000001</v>
      </c>
      <c r="N4" s="56">
        <v>1825.41</v>
      </c>
      <c r="O4" s="56">
        <v>12718.07</v>
      </c>
      <c r="P4" s="56">
        <v>117.56</v>
      </c>
      <c r="Q4" s="32">
        <f t="shared" si="0"/>
        <v>0.51003542927106005</v>
      </c>
      <c r="R4" s="32">
        <f t="shared" si="1"/>
        <v>0.48996457072894001</v>
      </c>
    </row>
    <row r="5" spans="1:18" ht="20" customHeight="1" x14ac:dyDescent="0.35">
      <c r="A5" s="65">
        <v>42614</v>
      </c>
      <c r="B5" s="56">
        <v>81902</v>
      </c>
      <c r="C5" s="56">
        <v>100229.25</v>
      </c>
      <c r="D5" s="56">
        <v>35027.5</v>
      </c>
      <c r="E5" s="56">
        <v>2698.5</v>
      </c>
      <c r="F5" s="56">
        <v>219857.25</v>
      </c>
      <c r="G5" s="56">
        <v>123795</v>
      </c>
      <c r="H5" s="56">
        <v>1688968.2139999999</v>
      </c>
      <c r="I5" s="56">
        <v>15229.35</v>
      </c>
      <c r="J5" s="56">
        <v>1704197.564</v>
      </c>
      <c r="K5" s="56">
        <v>144</v>
      </c>
      <c r="L5" s="56">
        <v>885699.59400000004</v>
      </c>
      <c r="M5" s="56">
        <v>803268.62</v>
      </c>
      <c r="N5" s="56">
        <v>1187.1600000000001</v>
      </c>
      <c r="O5" s="56">
        <v>13757.98</v>
      </c>
      <c r="P5" s="56">
        <v>284.20999999999998</v>
      </c>
      <c r="Q5" s="32">
        <f t="shared" si="0"/>
        <v>0.52049991387062045</v>
      </c>
      <c r="R5" s="32">
        <f t="shared" si="1"/>
        <v>0.47950008612937955</v>
      </c>
    </row>
    <row r="6" spans="1:18" ht="20" customHeight="1" x14ac:dyDescent="0.35">
      <c r="A6" s="65">
        <v>42644</v>
      </c>
      <c r="B6" s="56">
        <v>88796.25</v>
      </c>
      <c r="C6" s="56">
        <v>114093</v>
      </c>
      <c r="D6" s="56">
        <v>32711.75</v>
      </c>
      <c r="E6" s="56">
        <v>2966.25</v>
      </c>
      <c r="F6" s="56">
        <v>238567.25</v>
      </c>
      <c r="G6" s="56">
        <v>134344</v>
      </c>
      <c r="H6" s="56">
        <v>1865245.635</v>
      </c>
      <c r="I6" s="56">
        <v>13776.6</v>
      </c>
      <c r="J6" s="56">
        <v>1879022.2350000001</v>
      </c>
      <c r="K6" s="56">
        <v>155</v>
      </c>
      <c r="L6" s="56">
        <v>969860.54</v>
      </c>
      <c r="M6" s="56">
        <v>895385.09499999997</v>
      </c>
      <c r="N6" s="56">
        <v>1588.63</v>
      </c>
      <c r="O6" s="56">
        <v>10731.97</v>
      </c>
      <c r="P6" s="56">
        <v>1456</v>
      </c>
      <c r="Q6" s="32">
        <f t="shared" si="0"/>
        <v>0.51739808263009168</v>
      </c>
      <c r="R6" s="32">
        <f t="shared" si="1"/>
        <v>0.48260191736990837</v>
      </c>
    </row>
    <row r="7" spans="1:18" ht="20" customHeight="1" x14ac:dyDescent="0.35">
      <c r="A7" s="65">
        <v>42675</v>
      </c>
      <c r="B7" s="56">
        <v>94158.5</v>
      </c>
      <c r="C7" s="56">
        <v>101860.75</v>
      </c>
      <c r="D7" s="56">
        <v>36412</v>
      </c>
      <c r="E7" s="56">
        <v>3724</v>
      </c>
      <c r="F7" s="56">
        <v>236155.25</v>
      </c>
      <c r="G7" s="56">
        <v>133214</v>
      </c>
      <c r="H7" s="56">
        <v>1904535.966</v>
      </c>
      <c r="I7" s="56">
        <v>18757</v>
      </c>
      <c r="J7" s="56">
        <v>1923292.966</v>
      </c>
      <c r="K7" s="56">
        <v>151</v>
      </c>
      <c r="L7" s="56">
        <v>1057442.8859999999</v>
      </c>
      <c r="M7" s="56">
        <v>847093.08</v>
      </c>
      <c r="N7" s="56">
        <v>2251</v>
      </c>
      <c r="O7" s="56">
        <v>15164</v>
      </c>
      <c r="P7" s="56">
        <v>1342</v>
      </c>
      <c r="Q7" s="32">
        <f t="shared" si="0"/>
        <v>0.55136364285372719</v>
      </c>
      <c r="R7" s="32">
        <f t="shared" si="1"/>
        <v>0.44863635714627276</v>
      </c>
    </row>
    <row r="8" spans="1:18" ht="20" customHeight="1" x14ac:dyDescent="0.35">
      <c r="A8" s="65">
        <v>42705</v>
      </c>
      <c r="B8" s="56">
        <v>86917</v>
      </c>
      <c r="C8" s="56">
        <v>97712.25</v>
      </c>
      <c r="D8" s="56">
        <v>39193.75</v>
      </c>
      <c r="E8" s="56">
        <v>5801.25</v>
      </c>
      <c r="F8" s="56">
        <v>229624.25</v>
      </c>
      <c r="G8" s="56">
        <v>130173</v>
      </c>
      <c r="H8" s="56">
        <v>1802897.59</v>
      </c>
      <c r="I8" s="56">
        <v>18842.400000000001</v>
      </c>
      <c r="J8" s="56">
        <v>1821739.99</v>
      </c>
      <c r="K8" s="56">
        <v>153</v>
      </c>
      <c r="L8" s="56">
        <v>960082.03099999996</v>
      </c>
      <c r="M8" s="56">
        <v>842815.55900000001</v>
      </c>
      <c r="N8" s="56">
        <v>1768.94</v>
      </c>
      <c r="O8" s="56">
        <v>16546.02</v>
      </c>
      <c r="P8" s="56">
        <v>527.44000000000005</v>
      </c>
      <c r="Q8" s="32">
        <f t="shared" si="0"/>
        <v>0.52813768003081241</v>
      </c>
      <c r="R8" s="32">
        <f t="shared" si="1"/>
        <v>0.47186231996918765</v>
      </c>
    </row>
    <row r="9" spans="1:18" ht="20" customHeight="1" x14ac:dyDescent="0.35">
      <c r="A9" s="65">
        <v>42736</v>
      </c>
      <c r="B9" s="56">
        <v>89766.5</v>
      </c>
      <c r="C9" s="56">
        <v>101301.5</v>
      </c>
      <c r="D9" s="56">
        <v>31465.5</v>
      </c>
      <c r="E9" s="56">
        <v>5982.5</v>
      </c>
      <c r="F9" s="56">
        <v>228516</v>
      </c>
      <c r="G9" s="56">
        <v>128420</v>
      </c>
      <c r="H9" s="56">
        <v>1841619.4369999999</v>
      </c>
      <c r="I9" s="56">
        <v>16126.28</v>
      </c>
      <c r="J9" s="56">
        <v>1857745.7169999999</v>
      </c>
      <c r="K9" s="56">
        <v>147</v>
      </c>
      <c r="L9" s="56">
        <v>1000124.749</v>
      </c>
      <c r="M9" s="56">
        <v>841494.68799999997</v>
      </c>
      <c r="N9" s="56">
        <v>1418.37</v>
      </c>
      <c r="O9" s="56">
        <v>14707.91</v>
      </c>
      <c r="P9" s="56">
        <v>0</v>
      </c>
      <c r="Q9" s="32">
        <f t="shared" si="0"/>
        <v>0.53911744208855039</v>
      </c>
      <c r="R9" s="32">
        <f t="shared" si="1"/>
        <v>0.46088255791144961</v>
      </c>
    </row>
    <row r="10" spans="1:18" ht="20" customHeight="1" x14ac:dyDescent="0.35">
      <c r="A10" s="65">
        <v>42767</v>
      </c>
      <c r="B10" s="56">
        <v>85826.5</v>
      </c>
      <c r="C10" s="56">
        <v>96921.25</v>
      </c>
      <c r="D10" s="56">
        <v>30437</v>
      </c>
      <c r="E10" s="56">
        <v>7190.75</v>
      </c>
      <c r="F10" s="56">
        <v>220375.5</v>
      </c>
      <c r="G10" s="56">
        <v>124607</v>
      </c>
      <c r="H10" s="56">
        <v>1755540.098</v>
      </c>
      <c r="I10" s="56">
        <v>12143.55</v>
      </c>
      <c r="J10" s="56">
        <v>1767683.648</v>
      </c>
      <c r="K10" s="56">
        <v>138</v>
      </c>
      <c r="L10" s="56">
        <v>940111.53</v>
      </c>
      <c r="M10" s="56">
        <v>815428.56799999997</v>
      </c>
      <c r="N10" s="56">
        <v>2582.5500000000002</v>
      </c>
      <c r="O10" s="56">
        <v>9561</v>
      </c>
      <c r="P10" s="56">
        <v>0</v>
      </c>
      <c r="Q10" s="32">
        <f t="shared" si="0"/>
        <v>0.53329343237778259</v>
      </c>
      <c r="R10" s="32">
        <f t="shared" si="1"/>
        <v>0.46670656762221741</v>
      </c>
    </row>
    <row r="11" spans="1:18" ht="20" customHeight="1" x14ac:dyDescent="0.35">
      <c r="A11" s="65">
        <v>42795</v>
      </c>
      <c r="B11" s="56">
        <v>92384</v>
      </c>
      <c r="C11" s="56">
        <v>99664.75</v>
      </c>
      <c r="D11" s="56">
        <v>32487.75</v>
      </c>
      <c r="E11" s="56">
        <v>7611.75</v>
      </c>
      <c r="F11" s="56">
        <v>232148.25</v>
      </c>
      <c r="G11" s="56">
        <v>131800</v>
      </c>
      <c r="H11" s="56">
        <v>1864590.851</v>
      </c>
      <c r="I11" s="56">
        <v>15647.78</v>
      </c>
      <c r="J11" s="56">
        <v>1880238.6310000001</v>
      </c>
      <c r="K11" s="56">
        <v>146</v>
      </c>
      <c r="L11" s="56">
        <v>993142.60699999996</v>
      </c>
      <c r="M11" s="56">
        <v>871448.24399999995</v>
      </c>
      <c r="N11" s="56">
        <v>1575.18</v>
      </c>
      <c r="O11" s="56">
        <v>14072.6</v>
      </c>
      <c r="P11" s="56">
        <v>0</v>
      </c>
      <c r="Q11" s="32">
        <f t="shared" si="0"/>
        <v>0.52903805431918083</v>
      </c>
      <c r="R11" s="32">
        <f t="shared" si="1"/>
        <v>0.47096194568081928</v>
      </c>
    </row>
    <row r="12" spans="1:18" ht="20" customHeight="1" x14ac:dyDescent="0.35">
      <c r="A12" s="65">
        <v>42826</v>
      </c>
      <c r="B12" s="56">
        <v>85623</v>
      </c>
      <c r="C12" s="56">
        <v>101113.75</v>
      </c>
      <c r="D12" s="56">
        <v>34927.25</v>
      </c>
      <c r="E12" s="56">
        <v>3532.25</v>
      </c>
      <c r="F12" s="56">
        <v>225196.25</v>
      </c>
      <c r="G12" s="56">
        <v>128321</v>
      </c>
      <c r="H12" s="56">
        <v>1826785.598</v>
      </c>
      <c r="I12" s="56">
        <v>17533.34</v>
      </c>
      <c r="J12" s="56">
        <v>1844318.9380000001</v>
      </c>
      <c r="K12" s="56">
        <v>157</v>
      </c>
      <c r="L12" s="56">
        <v>936610.72499999998</v>
      </c>
      <c r="M12" s="56">
        <v>890174.87300000002</v>
      </c>
      <c r="N12" s="56">
        <v>2576</v>
      </c>
      <c r="O12" s="56">
        <v>14957.34</v>
      </c>
      <c r="P12" s="56">
        <v>0</v>
      </c>
      <c r="Q12" s="32">
        <f t="shared" si="0"/>
        <v>0.50923227303541352</v>
      </c>
      <c r="R12" s="32">
        <f t="shared" si="1"/>
        <v>0.49076772696458637</v>
      </c>
    </row>
    <row r="13" spans="1:18" ht="20" customHeight="1" x14ac:dyDescent="0.35">
      <c r="A13" s="65">
        <v>42856</v>
      </c>
      <c r="B13" s="56">
        <v>85824</v>
      </c>
      <c r="C13" s="56">
        <v>100593.5</v>
      </c>
      <c r="D13" s="56">
        <v>56015.75</v>
      </c>
      <c r="E13" s="56">
        <v>4438</v>
      </c>
      <c r="F13" s="56">
        <v>246871.25</v>
      </c>
      <c r="G13" s="56">
        <v>141218</v>
      </c>
      <c r="H13" s="56">
        <v>1800710.669</v>
      </c>
      <c r="I13" s="56">
        <v>14056</v>
      </c>
      <c r="J13" s="56">
        <v>1814766.669</v>
      </c>
      <c r="K13" s="56">
        <v>143</v>
      </c>
      <c r="L13" s="56">
        <v>926076.85699999996</v>
      </c>
      <c r="M13" s="56">
        <v>874633.81200000003</v>
      </c>
      <c r="N13" s="56">
        <v>1639</v>
      </c>
      <c r="O13" s="56">
        <v>12417</v>
      </c>
      <c r="P13" s="56">
        <v>0</v>
      </c>
      <c r="Q13" s="32">
        <f t="shared" si="0"/>
        <v>0.51120393207971138</v>
      </c>
      <c r="R13" s="32">
        <f t="shared" si="1"/>
        <v>0.48879606792028868</v>
      </c>
    </row>
    <row r="14" spans="1:18" ht="20" customHeight="1" x14ac:dyDescent="0.35">
      <c r="A14" s="65">
        <v>42887</v>
      </c>
      <c r="B14" s="56">
        <v>81533.75</v>
      </c>
      <c r="C14" s="56">
        <v>103006</v>
      </c>
      <c r="D14" s="56">
        <v>44037</v>
      </c>
      <c r="E14" s="56">
        <v>3098</v>
      </c>
      <c r="F14" s="56">
        <v>231674.75</v>
      </c>
      <c r="G14" s="56">
        <v>132764</v>
      </c>
      <c r="H14" s="56">
        <v>1753185.041</v>
      </c>
      <c r="I14" s="56">
        <v>14049.97</v>
      </c>
      <c r="J14" s="56">
        <v>1767235.0109999999</v>
      </c>
      <c r="K14" s="56">
        <v>142</v>
      </c>
      <c r="L14" s="56">
        <v>873812.46699999995</v>
      </c>
      <c r="M14" s="56">
        <v>879372.57400000002</v>
      </c>
      <c r="N14" s="56">
        <v>1017</v>
      </c>
      <c r="O14" s="56">
        <v>12988.25</v>
      </c>
      <c r="P14" s="56">
        <v>44.72</v>
      </c>
      <c r="Q14" s="32">
        <f t="shared" si="0"/>
        <v>0.49503976535824007</v>
      </c>
      <c r="R14" s="32">
        <f t="shared" si="1"/>
        <v>0.50496023464175999</v>
      </c>
    </row>
    <row r="15" spans="1:18" ht="20" customHeight="1" x14ac:dyDescent="0.35">
      <c r="A15" s="65">
        <v>42917</v>
      </c>
      <c r="B15" s="56">
        <v>75702.75</v>
      </c>
      <c r="C15" s="56">
        <v>109215.25</v>
      </c>
      <c r="D15" s="56">
        <v>46854.75</v>
      </c>
      <c r="E15" s="56">
        <v>2457.25</v>
      </c>
      <c r="F15" s="56">
        <v>234230</v>
      </c>
      <c r="G15" s="56">
        <v>134104</v>
      </c>
      <c r="H15" s="56">
        <v>1728266.247</v>
      </c>
      <c r="I15" s="56">
        <v>13293.96</v>
      </c>
      <c r="J15" s="56">
        <v>1741560.2069999999</v>
      </c>
      <c r="K15" s="56">
        <v>148</v>
      </c>
      <c r="L15" s="56">
        <v>810212.74100000004</v>
      </c>
      <c r="M15" s="56">
        <v>918053.50600000005</v>
      </c>
      <c r="N15" s="56">
        <v>1491.69</v>
      </c>
      <c r="O15" s="56">
        <v>11802.27</v>
      </c>
      <c r="P15" s="56">
        <v>0</v>
      </c>
      <c r="Q15" s="32">
        <f t="shared" si="0"/>
        <v>0.46607888015438564</v>
      </c>
      <c r="R15" s="32">
        <f t="shared" si="1"/>
        <v>0.53392111984561441</v>
      </c>
    </row>
    <row r="16" spans="1:18" ht="20" customHeight="1" x14ac:dyDescent="0.35">
      <c r="A16" s="65">
        <v>42948</v>
      </c>
      <c r="B16" s="56">
        <v>75430</v>
      </c>
      <c r="C16" s="56">
        <v>113187.75</v>
      </c>
      <c r="D16" s="56">
        <v>50063.75</v>
      </c>
      <c r="E16" s="56">
        <v>1923</v>
      </c>
      <c r="F16" s="56">
        <v>240604.5</v>
      </c>
      <c r="G16" s="56">
        <v>136826</v>
      </c>
      <c r="H16" s="56">
        <v>1728834.7009999999</v>
      </c>
      <c r="I16" s="56">
        <v>16816.88</v>
      </c>
      <c r="J16" s="56">
        <v>1745651.581</v>
      </c>
      <c r="K16" s="56">
        <v>149</v>
      </c>
      <c r="L16" s="56">
        <v>798838.88500000001</v>
      </c>
      <c r="M16" s="56">
        <v>929995.81599999999</v>
      </c>
      <c r="N16" s="56">
        <v>2327</v>
      </c>
      <c r="O16" s="56">
        <v>14489.88</v>
      </c>
      <c r="P16" s="56">
        <v>0</v>
      </c>
      <c r="Q16" s="32">
        <f t="shared" si="0"/>
        <v>0.45894947979312722</v>
      </c>
      <c r="R16" s="32">
        <f t="shared" si="1"/>
        <v>0.54105052020687294</v>
      </c>
    </row>
    <row r="17" spans="1:18" ht="20" customHeight="1" x14ac:dyDescent="0.35">
      <c r="A17" s="65">
        <v>42979</v>
      </c>
      <c r="B17" s="56">
        <v>76794.25</v>
      </c>
      <c r="C17" s="56">
        <v>109716</v>
      </c>
      <c r="D17" s="56">
        <v>49844.25</v>
      </c>
      <c r="E17" s="56">
        <v>1461</v>
      </c>
      <c r="F17" s="56">
        <v>237815.5</v>
      </c>
      <c r="G17" s="56">
        <v>135042</v>
      </c>
      <c r="H17" s="56">
        <v>1726496.3089999999</v>
      </c>
      <c r="I17" s="56">
        <v>12189</v>
      </c>
      <c r="J17" s="56">
        <v>1738685.3089999999</v>
      </c>
      <c r="K17" s="56">
        <v>139</v>
      </c>
      <c r="L17" s="56">
        <v>818034.46200000006</v>
      </c>
      <c r="M17" s="56">
        <v>908461.84699999995</v>
      </c>
      <c r="N17" s="56">
        <v>2093</v>
      </c>
      <c r="O17" s="56">
        <v>9534</v>
      </c>
      <c r="P17" s="56">
        <v>562</v>
      </c>
      <c r="Q17" s="32">
        <f t="shared" si="0"/>
        <v>0.47184653571664409</v>
      </c>
      <c r="R17" s="32">
        <f t="shared" si="1"/>
        <v>0.52815346428335597</v>
      </c>
    </row>
    <row r="18" spans="1:18" ht="20" customHeight="1" x14ac:dyDescent="0.35">
      <c r="A18" s="65">
        <v>43009</v>
      </c>
      <c r="B18" s="56">
        <v>87749.75</v>
      </c>
      <c r="C18" s="56">
        <v>125075.25</v>
      </c>
      <c r="D18" s="56">
        <v>51182.5</v>
      </c>
      <c r="E18" s="56">
        <v>1482.25</v>
      </c>
      <c r="F18" s="56">
        <v>265489.75</v>
      </c>
      <c r="G18" s="56">
        <v>149595</v>
      </c>
      <c r="H18" s="56">
        <v>1957806.047</v>
      </c>
      <c r="I18" s="56">
        <v>15395.77</v>
      </c>
      <c r="J18" s="56">
        <v>1973201.817</v>
      </c>
      <c r="K18" s="56">
        <v>153</v>
      </c>
      <c r="L18" s="56">
        <v>965887.91799999995</v>
      </c>
      <c r="M18" s="56">
        <v>991918.12899999996</v>
      </c>
      <c r="N18" s="56">
        <v>2305.5100000000002</v>
      </c>
      <c r="O18" s="56">
        <v>12956.77</v>
      </c>
      <c r="P18" s="56">
        <v>133.49</v>
      </c>
      <c r="Q18" s="32">
        <f t="shared" si="0"/>
        <v>0.49070446002856549</v>
      </c>
      <c r="R18" s="32">
        <f t="shared" si="1"/>
        <v>0.50929553997143462</v>
      </c>
    </row>
    <row r="19" spans="1:18" ht="20" customHeight="1" x14ac:dyDescent="0.35">
      <c r="A19" s="65">
        <v>43040</v>
      </c>
      <c r="B19" s="56">
        <v>87695</v>
      </c>
      <c r="C19" s="56">
        <v>110672.75</v>
      </c>
      <c r="D19" s="56">
        <v>40057.25</v>
      </c>
      <c r="E19" s="56">
        <v>2145</v>
      </c>
      <c r="F19" s="56">
        <v>240570</v>
      </c>
      <c r="G19" s="56">
        <v>135469</v>
      </c>
      <c r="H19" s="56">
        <v>1903358.4080000001</v>
      </c>
      <c r="I19" s="56">
        <v>19974.95</v>
      </c>
      <c r="J19" s="56">
        <v>1923333.358</v>
      </c>
      <c r="K19" s="56">
        <v>137</v>
      </c>
      <c r="L19" s="56">
        <v>977509.24800000002</v>
      </c>
      <c r="M19" s="56">
        <v>925849.16</v>
      </c>
      <c r="N19" s="56">
        <v>2161.77</v>
      </c>
      <c r="O19" s="56">
        <v>17813.18</v>
      </c>
      <c r="P19" s="56">
        <v>0</v>
      </c>
      <c r="Q19" s="32">
        <f t="shared" si="0"/>
        <v>0.50936100802552609</v>
      </c>
      <c r="R19" s="32">
        <f t="shared" si="1"/>
        <v>0.49063899197447397</v>
      </c>
    </row>
    <row r="20" spans="1:18" ht="20" customHeight="1" x14ac:dyDescent="0.35">
      <c r="A20" s="65">
        <v>43070</v>
      </c>
      <c r="B20" s="56">
        <v>90240.75</v>
      </c>
      <c r="C20" s="56">
        <v>105866.75</v>
      </c>
      <c r="D20" s="56">
        <v>39364</v>
      </c>
      <c r="E20" s="56">
        <v>2053</v>
      </c>
      <c r="F20" s="56">
        <v>237524.5</v>
      </c>
      <c r="G20" s="56">
        <v>134594</v>
      </c>
      <c r="H20" s="56">
        <v>1897400.429</v>
      </c>
      <c r="I20" s="56">
        <v>19896.95</v>
      </c>
      <c r="J20" s="56">
        <v>1917297.379</v>
      </c>
      <c r="K20" s="56">
        <v>147</v>
      </c>
      <c r="L20" s="56">
        <v>1010401.013</v>
      </c>
      <c r="M20" s="56">
        <v>886999.41599999997</v>
      </c>
      <c r="N20" s="56">
        <v>2604</v>
      </c>
      <c r="O20" s="56">
        <v>17292.95</v>
      </c>
      <c r="P20" s="56">
        <v>0</v>
      </c>
      <c r="Q20" s="32">
        <f t="shared" si="0"/>
        <v>0.52835049173662907</v>
      </c>
      <c r="R20" s="32">
        <f t="shared" si="1"/>
        <v>0.47164950826337093</v>
      </c>
    </row>
    <row r="21" spans="1:18" ht="20" customHeight="1" x14ac:dyDescent="0.35">
      <c r="A21" s="65">
        <v>43101</v>
      </c>
      <c r="B21" s="56">
        <v>76293.5</v>
      </c>
      <c r="C21" s="56">
        <v>104149.75</v>
      </c>
      <c r="D21" s="56">
        <v>37882.5</v>
      </c>
      <c r="E21" s="56">
        <v>2208</v>
      </c>
      <c r="F21" s="56">
        <v>220533.75</v>
      </c>
      <c r="G21" s="56">
        <v>125369</v>
      </c>
      <c r="H21" s="56">
        <v>1711427.933</v>
      </c>
      <c r="I21" s="56">
        <v>17505.650000000001</v>
      </c>
      <c r="J21" s="56">
        <v>1728933.5830000001</v>
      </c>
      <c r="K21" s="56">
        <v>137</v>
      </c>
      <c r="L21" s="56">
        <v>844303.64599999995</v>
      </c>
      <c r="M21" s="56">
        <v>867124.28700000001</v>
      </c>
      <c r="N21" s="56">
        <v>4000</v>
      </c>
      <c r="O21" s="56">
        <v>13505.65</v>
      </c>
      <c r="P21" s="56">
        <v>0</v>
      </c>
      <c r="Q21" s="32">
        <f t="shared" si="0"/>
        <v>0.49065137859607416</v>
      </c>
      <c r="R21" s="32">
        <f t="shared" si="1"/>
        <v>0.50934862140392589</v>
      </c>
    </row>
    <row r="22" spans="1:18" ht="20" customHeight="1" x14ac:dyDescent="0.35">
      <c r="A22" s="65">
        <v>43132</v>
      </c>
      <c r="B22" s="56">
        <v>82103.75</v>
      </c>
      <c r="C22" s="56">
        <v>100367.75</v>
      </c>
      <c r="D22" s="56">
        <v>34156</v>
      </c>
      <c r="E22" s="56">
        <v>2099</v>
      </c>
      <c r="F22" s="56">
        <v>218726.5</v>
      </c>
      <c r="G22" s="56">
        <v>122919</v>
      </c>
      <c r="H22" s="56">
        <v>1726998.129</v>
      </c>
      <c r="I22" s="56">
        <v>13526.62</v>
      </c>
      <c r="J22" s="56">
        <v>1740524.7490000001</v>
      </c>
      <c r="K22" s="56">
        <v>131</v>
      </c>
      <c r="L22" s="56">
        <v>909753.25399999996</v>
      </c>
      <c r="M22" s="56">
        <v>817244.875</v>
      </c>
      <c r="N22" s="56">
        <v>2416</v>
      </c>
      <c r="O22" s="56">
        <v>11110.62</v>
      </c>
      <c r="P22" s="56">
        <v>0</v>
      </c>
      <c r="Q22" s="32">
        <f t="shared" si="0"/>
        <v>0.52407715232091767</v>
      </c>
      <c r="R22" s="32">
        <f t="shared" si="1"/>
        <v>0.47592284767908233</v>
      </c>
    </row>
    <row r="23" spans="1:18" ht="20" customHeight="1" x14ac:dyDescent="0.35">
      <c r="A23" s="65">
        <v>43160</v>
      </c>
      <c r="B23" s="56">
        <v>98648.25</v>
      </c>
      <c r="C23" s="56">
        <v>113122.5</v>
      </c>
      <c r="D23" s="56">
        <v>38151.5</v>
      </c>
      <c r="E23" s="56">
        <v>2308</v>
      </c>
      <c r="F23" s="56">
        <v>252230.25</v>
      </c>
      <c r="G23" s="56">
        <v>142869</v>
      </c>
      <c r="H23" s="56">
        <v>2071719.4509999999</v>
      </c>
      <c r="I23" s="56">
        <v>19355</v>
      </c>
      <c r="J23" s="56">
        <v>2091074.4509999999</v>
      </c>
      <c r="K23" s="56">
        <v>147</v>
      </c>
      <c r="L23" s="56">
        <v>1104448.5079999999</v>
      </c>
      <c r="M23" s="56">
        <v>967270.94299999997</v>
      </c>
      <c r="N23" s="56">
        <v>3283</v>
      </c>
      <c r="O23" s="56">
        <v>16072</v>
      </c>
      <c r="P23" s="56">
        <v>0</v>
      </c>
      <c r="Q23" s="32">
        <f t="shared" si="0"/>
        <v>0.52974273941812888</v>
      </c>
      <c r="R23" s="32">
        <f t="shared" si="1"/>
        <v>0.47025726058187106</v>
      </c>
    </row>
    <row r="24" spans="1:18" ht="20" customHeight="1" x14ac:dyDescent="0.35">
      <c r="A24" s="65">
        <v>43191</v>
      </c>
      <c r="B24" s="56">
        <v>86251.25</v>
      </c>
      <c r="C24" s="56">
        <v>97606.75</v>
      </c>
      <c r="D24" s="56">
        <v>33311</v>
      </c>
      <c r="E24" s="56">
        <v>2112</v>
      </c>
      <c r="F24" s="56">
        <v>219281</v>
      </c>
      <c r="G24" s="56">
        <v>124936</v>
      </c>
      <c r="H24" s="56">
        <v>1817561.298</v>
      </c>
      <c r="I24" s="56">
        <v>12501.17</v>
      </c>
      <c r="J24" s="56">
        <v>1830062.4680000001</v>
      </c>
      <c r="K24" s="56">
        <v>143</v>
      </c>
      <c r="L24" s="56">
        <v>949522.32499999995</v>
      </c>
      <c r="M24" s="56">
        <v>868038.973</v>
      </c>
      <c r="N24" s="56">
        <v>1874.25</v>
      </c>
      <c r="O24" s="56">
        <v>10607.92</v>
      </c>
      <c r="P24" s="56">
        <v>19</v>
      </c>
      <c r="Q24" s="32">
        <f t="shared" si="0"/>
        <v>0.51987649016870241</v>
      </c>
      <c r="R24" s="32">
        <f t="shared" si="1"/>
        <v>0.4801235098312977</v>
      </c>
    </row>
    <row r="25" spans="1:18" ht="20" customHeight="1" x14ac:dyDescent="0.35">
      <c r="A25" s="65">
        <v>43221</v>
      </c>
      <c r="B25" s="56">
        <v>85157.25</v>
      </c>
      <c r="C25" s="56">
        <v>108592.25</v>
      </c>
      <c r="D25" s="56">
        <v>40552</v>
      </c>
      <c r="E25" s="56">
        <v>2589</v>
      </c>
      <c r="F25" s="56">
        <v>236890.5</v>
      </c>
      <c r="G25" s="56">
        <v>134802</v>
      </c>
      <c r="H25" s="56">
        <v>1870938.1089999999</v>
      </c>
      <c r="I25" s="56">
        <v>20161.439999999999</v>
      </c>
      <c r="J25" s="56">
        <v>1891099.5490000001</v>
      </c>
      <c r="K25" s="56">
        <v>142</v>
      </c>
      <c r="L25" s="56">
        <v>926553.23</v>
      </c>
      <c r="M25" s="56">
        <v>944384.87899999996</v>
      </c>
      <c r="N25" s="56">
        <v>2526</v>
      </c>
      <c r="O25" s="56">
        <v>17635.439999999999</v>
      </c>
      <c r="P25" s="56">
        <v>0</v>
      </c>
      <c r="Q25" s="32">
        <f t="shared" si="0"/>
        <v>0.49129049313733408</v>
      </c>
      <c r="R25" s="32">
        <f t="shared" si="1"/>
        <v>0.50870950686266592</v>
      </c>
    </row>
    <row r="26" spans="1:18" ht="20" customHeight="1" x14ac:dyDescent="0.35">
      <c r="A26" s="65">
        <v>43252</v>
      </c>
      <c r="B26" s="56">
        <v>80595.5</v>
      </c>
      <c r="C26" s="56">
        <v>105955</v>
      </c>
      <c r="D26" s="56">
        <v>35615</v>
      </c>
      <c r="E26" s="56">
        <v>1674</v>
      </c>
      <c r="F26" s="56">
        <v>223839.5</v>
      </c>
      <c r="G26" s="56">
        <v>127265</v>
      </c>
      <c r="H26" s="56">
        <v>1770196.7479999999</v>
      </c>
      <c r="I26" s="56">
        <v>15868.72</v>
      </c>
      <c r="J26" s="56">
        <v>1786065.4680000001</v>
      </c>
      <c r="K26" s="56">
        <v>131</v>
      </c>
      <c r="L26" s="56">
        <v>865479.69400000002</v>
      </c>
      <c r="M26" s="56">
        <v>904717.054</v>
      </c>
      <c r="N26" s="56">
        <v>2186</v>
      </c>
      <c r="O26" s="56">
        <v>13682.72</v>
      </c>
      <c r="P26" s="56">
        <v>0</v>
      </c>
      <c r="Q26" s="32">
        <f t="shared" si="0"/>
        <v>0.48579725074221075</v>
      </c>
      <c r="R26" s="32">
        <f t="shared" si="1"/>
        <v>0.51420274925778919</v>
      </c>
    </row>
    <row r="27" spans="1:18" ht="20" customHeight="1" x14ac:dyDescent="0.35">
      <c r="A27" s="65">
        <v>43282</v>
      </c>
      <c r="B27" s="56">
        <v>82853</v>
      </c>
      <c r="C27" s="56">
        <v>120132</v>
      </c>
      <c r="D27" s="56">
        <v>48182</v>
      </c>
      <c r="E27" s="56">
        <v>1512</v>
      </c>
      <c r="F27" s="56">
        <v>252679</v>
      </c>
      <c r="G27" s="56">
        <v>143531</v>
      </c>
      <c r="H27" s="56">
        <v>1906019.8489999999</v>
      </c>
      <c r="I27" s="56">
        <v>17835.39</v>
      </c>
      <c r="J27" s="56">
        <v>1923855.2390000001</v>
      </c>
      <c r="K27" s="56">
        <v>142</v>
      </c>
      <c r="L27" s="56">
        <v>892714.85499999998</v>
      </c>
      <c r="M27" s="56">
        <v>1013304.9939999999</v>
      </c>
      <c r="N27" s="56">
        <v>3392.51</v>
      </c>
      <c r="O27" s="56">
        <v>14442.88</v>
      </c>
      <c r="P27" s="56">
        <v>0</v>
      </c>
      <c r="Q27" s="32">
        <f>(L27+N27)/SUM(L27:O27)</f>
        <v>0.46578731436456072</v>
      </c>
      <c r="R27" s="32">
        <f t="shared" ref="R27" si="2">(M27+O27)/SUM(L27:O27)</f>
        <v>0.53421268563543933</v>
      </c>
    </row>
    <row r="28" spans="1:18" ht="20" customHeight="1" x14ac:dyDescent="0.35">
      <c r="A28" s="65">
        <v>43313</v>
      </c>
      <c r="B28" s="56">
        <v>83512.25</v>
      </c>
      <c r="C28" s="56">
        <v>117041.5</v>
      </c>
      <c r="D28" s="56">
        <v>56726.75</v>
      </c>
      <c r="E28" s="56">
        <v>1540</v>
      </c>
      <c r="F28" s="56">
        <v>258820.5</v>
      </c>
      <c r="G28" s="56">
        <v>146726</v>
      </c>
      <c r="H28" s="56">
        <v>1844204.2</v>
      </c>
      <c r="I28" s="56">
        <v>19001.21</v>
      </c>
      <c r="J28" s="56">
        <v>1863205.41</v>
      </c>
      <c r="K28" s="56">
        <v>149</v>
      </c>
      <c r="L28" s="56">
        <v>880288.25699999998</v>
      </c>
      <c r="M28" s="56">
        <v>963915.94299999997</v>
      </c>
      <c r="N28" s="56">
        <v>3477.13</v>
      </c>
      <c r="O28" s="56">
        <v>15524.08</v>
      </c>
      <c r="P28" s="56">
        <v>0</v>
      </c>
      <c r="Q28" s="32">
        <f>(L28+N28)/SUM(L28:O28)</f>
        <v>0.47432525810452647</v>
      </c>
      <c r="R28" s="32">
        <f t="shared" ref="R28" si="3">(M28+O28)/SUM(L28:O28)</f>
        <v>0.52567474189547359</v>
      </c>
    </row>
    <row r="29" spans="1:18" ht="20" customHeight="1" x14ac:dyDescent="0.35">
      <c r="A29" s="65">
        <v>43344</v>
      </c>
      <c r="B29" s="56">
        <v>65587.75</v>
      </c>
      <c r="C29" s="56">
        <v>108980.5</v>
      </c>
      <c r="D29" s="56">
        <v>44970.25</v>
      </c>
      <c r="E29" s="56">
        <v>1816.25</v>
      </c>
      <c r="F29" s="56">
        <v>221354.75</v>
      </c>
      <c r="G29" s="56">
        <v>124736</v>
      </c>
      <c r="H29" s="56">
        <v>1573743.9909999999</v>
      </c>
      <c r="I29" s="56">
        <v>12031.94</v>
      </c>
      <c r="J29" s="56">
        <v>1585775.9310000001</v>
      </c>
      <c r="K29" s="56">
        <v>128</v>
      </c>
      <c r="L29" s="56">
        <v>694834.89500000002</v>
      </c>
      <c r="M29" s="56">
        <v>878909.09600000002</v>
      </c>
      <c r="N29" s="56">
        <v>3425.02</v>
      </c>
      <c r="O29" s="56">
        <v>8606.92</v>
      </c>
      <c r="P29" s="56">
        <v>0</v>
      </c>
      <c r="Q29" s="32">
        <f t="shared" ref="Q29:Q30" si="4">(L29+N29)/SUM(L29:O29)</f>
        <v>0.44032697265096787</v>
      </c>
      <c r="R29" s="32">
        <f t="shared" ref="R29:R30" si="5">(M29+O29)/SUM(L29:O29)</f>
        <v>0.55967302734903224</v>
      </c>
    </row>
    <row r="30" spans="1:18" ht="20" customHeight="1" x14ac:dyDescent="0.35">
      <c r="A30" s="65">
        <v>43374</v>
      </c>
      <c r="B30" s="56">
        <v>83576.75</v>
      </c>
      <c r="C30" s="56">
        <v>127676.5</v>
      </c>
      <c r="D30" s="56">
        <v>58615.75</v>
      </c>
      <c r="E30" s="56">
        <v>669</v>
      </c>
      <c r="F30" s="56">
        <v>270538</v>
      </c>
      <c r="G30" s="56">
        <v>150931</v>
      </c>
      <c r="H30" s="56">
        <v>1931560.4380000001</v>
      </c>
      <c r="I30" s="56">
        <v>11738.25</v>
      </c>
      <c r="J30" s="56">
        <v>1943298.6880000001</v>
      </c>
      <c r="K30" s="56">
        <v>142</v>
      </c>
      <c r="L30" s="56">
        <v>920857.522</v>
      </c>
      <c r="M30" s="56">
        <v>1010702.916</v>
      </c>
      <c r="N30" s="56">
        <v>2871</v>
      </c>
      <c r="O30" s="56">
        <v>8867.25</v>
      </c>
      <c r="P30" s="56">
        <v>0</v>
      </c>
      <c r="Q30" s="32">
        <f t="shared" si="4"/>
        <v>0.47534047529805151</v>
      </c>
      <c r="R30" s="32">
        <f t="shared" si="5"/>
        <v>0.52465952470194843</v>
      </c>
    </row>
    <row r="31" spans="1:18" ht="20" customHeight="1" x14ac:dyDescent="0.35">
      <c r="A31" s="65">
        <v>43405</v>
      </c>
      <c r="B31" s="56">
        <v>77788.75</v>
      </c>
      <c r="C31" s="56">
        <v>112218.25</v>
      </c>
      <c r="D31" s="56">
        <v>47841</v>
      </c>
      <c r="E31" s="56">
        <v>2042</v>
      </c>
      <c r="F31" s="56">
        <v>239890</v>
      </c>
      <c r="G31" s="56">
        <v>133711</v>
      </c>
      <c r="H31" s="56">
        <v>1779030.956</v>
      </c>
      <c r="I31" s="56">
        <v>12620.18</v>
      </c>
      <c r="J31" s="56">
        <v>1791651.1359999999</v>
      </c>
      <c r="K31" s="56">
        <v>130</v>
      </c>
      <c r="L31" s="56">
        <v>872493.12399999995</v>
      </c>
      <c r="M31" s="56">
        <v>906537.83200000005</v>
      </c>
      <c r="N31" s="56">
        <v>1834.77</v>
      </c>
      <c r="O31" s="56">
        <v>10785.41</v>
      </c>
      <c r="P31" s="56">
        <v>0</v>
      </c>
      <c r="Q31" s="32">
        <f t="shared" ref="Q31" si="6">(L31+N31)/SUM(L31:O31)</f>
        <v>0.48800119422356114</v>
      </c>
      <c r="R31" s="32">
        <f t="shared" ref="R31" si="7">(M31+O31)/SUM(L31:O31)</f>
        <v>0.51199880577643886</v>
      </c>
    </row>
    <row r="32" spans="1:18" ht="20" customHeight="1" x14ac:dyDescent="0.35">
      <c r="A32" s="65">
        <v>43435</v>
      </c>
      <c r="B32" s="56">
        <v>75418</v>
      </c>
      <c r="C32" s="56">
        <v>111566</v>
      </c>
      <c r="D32" s="56">
        <v>52045.5</v>
      </c>
      <c r="E32" s="56">
        <v>2091</v>
      </c>
      <c r="F32" s="56">
        <v>241120.5</v>
      </c>
      <c r="G32" s="56">
        <v>135091</v>
      </c>
      <c r="H32" s="56">
        <v>1782032.4040000001</v>
      </c>
      <c r="I32" s="56">
        <v>17283.86</v>
      </c>
      <c r="J32" s="56">
        <v>1799316.264</v>
      </c>
      <c r="K32" s="56">
        <v>133</v>
      </c>
      <c r="L32" s="56">
        <v>844333.89599999995</v>
      </c>
      <c r="M32" s="56">
        <v>937698.50800000003</v>
      </c>
      <c r="N32" s="56">
        <v>4428.09</v>
      </c>
      <c r="O32" s="56">
        <v>12855.77</v>
      </c>
      <c r="P32" s="56">
        <v>0</v>
      </c>
      <c r="Q32" s="32">
        <f t="shared" ref="Q32" si="8">(L32+N32)/SUM(L32:O32)</f>
        <v>0.47171361865709222</v>
      </c>
      <c r="R32" s="32">
        <f t="shared" ref="R32" si="9">(M32+O32)/SUM(L32:O32)</f>
        <v>0.52828638134290773</v>
      </c>
    </row>
    <row r="33" spans="1:18" ht="20" customHeight="1" x14ac:dyDescent="0.35">
      <c r="A33" s="65">
        <v>43466</v>
      </c>
      <c r="B33" s="56">
        <v>77948.25</v>
      </c>
      <c r="C33" s="56">
        <v>109756.5</v>
      </c>
      <c r="D33" s="56">
        <v>50537.75</v>
      </c>
      <c r="E33" s="56">
        <v>1868</v>
      </c>
      <c r="F33" s="56">
        <v>240110.5</v>
      </c>
      <c r="G33" s="56">
        <v>134638</v>
      </c>
      <c r="H33" s="56">
        <v>1775644.0179999999</v>
      </c>
      <c r="I33" s="56">
        <v>15085.79</v>
      </c>
      <c r="J33" s="56">
        <v>1790729.808</v>
      </c>
      <c r="K33" s="56">
        <v>129</v>
      </c>
      <c r="L33" s="56">
        <v>859501.10199999996</v>
      </c>
      <c r="M33" s="56">
        <v>916142.91599999997</v>
      </c>
      <c r="N33" s="56">
        <v>1691.71</v>
      </c>
      <c r="O33" s="56">
        <v>13394.08</v>
      </c>
      <c r="P33" s="56">
        <v>0</v>
      </c>
      <c r="Q33" s="32">
        <f t="shared" ref="Q33" si="10">(L33+N33)/SUM(L33:O33)</f>
        <v>0.48091722612348448</v>
      </c>
      <c r="R33" s="32">
        <f t="shared" ref="R33" si="11">(M33+O33)/SUM(L33:O33)</f>
        <v>0.51908277387651547</v>
      </c>
    </row>
    <row r="34" spans="1:18" ht="20" customHeight="1" x14ac:dyDescent="0.35">
      <c r="A34" s="65">
        <v>43497</v>
      </c>
      <c r="B34" s="56">
        <v>76641.75</v>
      </c>
      <c r="C34" s="56">
        <v>105356.75</v>
      </c>
      <c r="D34" s="56">
        <v>44037.75</v>
      </c>
      <c r="E34" s="56">
        <v>2115</v>
      </c>
      <c r="F34" s="56">
        <v>228151.25</v>
      </c>
      <c r="G34" s="56">
        <v>127596</v>
      </c>
      <c r="H34" s="56">
        <v>1691758.4779999999</v>
      </c>
      <c r="I34" s="56">
        <v>13561.06</v>
      </c>
      <c r="J34" s="56">
        <v>1705319.5379999999</v>
      </c>
      <c r="K34" s="56">
        <v>113</v>
      </c>
      <c r="L34" s="56">
        <v>838116.28799999994</v>
      </c>
      <c r="M34" s="56">
        <v>853642.19</v>
      </c>
      <c r="N34" s="56">
        <v>1666.4</v>
      </c>
      <c r="O34" s="56">
        <v>11894.66</v>
      </c>
      <c r="P34" s="56">
        <v>0</v>
      </c>
      <c r="Q34" s="32">
        <f t="shared" ref="Q34" si="12">(L34+N34)/SUM(L34:O34)</f>
        <v>0.49244887499787743</v>
      </c>
      <c r="R34" s="32">
        <f t="shared" ref="R34" si="13">(M34+O34)/SUM(L34:O34)</f>
        <v>0.50755112500212274</v>
      </c>
    </row>
    <row r="35" spans="1:18" ht="20" customHeight="1" x14ac:dyDescent="0.35">
      <c r="A35" s="65">
        <v>43525</v>
      </c>
      <c r="B35" s="56">
        <v>89282</v>
      </c>
      <c r="C35" s="56">
        <v>107039.5</v>
      </c>
      <c r="D35" s="56">
        <v>41711.75</v>
      </c>
      <c r="E35" s="56">
        <v>2002</v>
      </c>
      <c r="F35" s="56">
        <v>240035.25</v>
      </c>
      <c r="G35" s="56">
        <v>135146</v>
      </c>
      <c r="H35" s="56">
        <v>1909857.273</v>
      </c>
      <c r="I35" s="56">
        <v>12673</v>
      </c>
      <c r="J35" s="56">
        <v>1922530.273</v>
      </c>
      <c r="K35" s="56">
        <v>128</v>
      </c>
      <c r="L35" s="56">
        <v>983838.66200000001</v>
      </c>
      <c r="M35" s="56">
        <v>926018.61100000003</v>
      </c>
      <c r="N35" s="56">
        <v>1965</v>
      </c>
      <c r="O35" s="56">
        <v>10708</v>
      </c>
      <c r="P35" s="56">
        <v>0</v>
      </c>
      <c r="Q35" s="32">
        <f t="shared" ref="Q35" si="14">(L35+N35)/SUM(L35:O35)</f>
        <v>0.51276366143338226</v>
      </c>
      <c r="R35" s="32">
        <f t="shared" ref="R35" si="15">(M35+O35)/SUM(L35:O35)</f>
        <v>0.48723633856661774</v>
      </c>
    </row>
    <row r="36" spans="1:18" ht="20" customHeight="1" x14ac:dyDescent="0.35">
      <c r="A36" s="65">
        <v>43556</v>
      </c>
      <c r="B36" s="56">
        <v>85378</v>
      </c>
      <c r="C36" s="56">
        <v>119265.75</v>
      </c>
      <c r="D36" s="56">
        <v>38579.5</v>
      </c>
      <c r="E36" s="56">
        <v>2710</v>
      </c>
      <c r="F36" s="56">
        <v>245933.25</v>
      </c>
      <c r="G36" s="56">
        <v>138996</v>
      </c>
      <c r="H36" s="56">
        <v>1969618.3370000001</v>
      </c>
      <c r="I36" s="56">
        <v>13018</v>
      </c>
      <c r="J36" s="56">
        <v>1982636.3370000001</v>
      </c>
      <c r="K36" s="56">
        <v>126</v>
      </c>
      <c r="L36" s="56">
        <v>939487.853</v>
      </c>
      <c r="M36" s="56">
        <v>1030130.4840000001</v>
      </c>
      <c r="N36" s="56">
        <v>2522</v>
      </c>
      <c r="O36" s="56">
        <v>10496</v>
      </c>
      <c r="P36" s="56">
        <v>0</v>
      </c>
      <c r="Q36" s="32">
        <f t="shared" ref="Q36" si="16">(L36+N36)/SUM(L36:O36)</f>
        <v>0.47512992444463603</v>
      </c>
      <c r="R36" s="32">
        <f t="shared" ref="R36" si="17">(M36+O36)/SUM(L36:O36)</f>
        <v>0.52487007555536391</v>
      </c>
    </row>
    <row r="37" spans="1:18" ht="20" customHeight="1" x14ac:dyDescent="0.35">
      <c r="A37" s="65">
        <v>43586</v>
      </c>
      <c r="B37" s="56">
        <v>88064.5</v>
      </c>
      <c r="C37" s="56">
        <v>119591.75</v>
      </c>
      <c r="D37" s="56">
        <v>51173.25</v>
      </c>
      <c r="E37" s="56">
        <v>2064</v>
      </c>
      <c r="F37" s="56">
        <v>260893.5</v>
      </c>
      <c r="G37" s="56">
        <v>146018</v>
      </c>
      <c r="H37" s="56">
        <v>1971263.2609999999</v>
      </c>
      <c r="I37" s="56">
        <v>15645</v>
      </c>
      <c r="J37" s="56">
        <v>1986908.2609999999</v>
      </c>
      <c r="K37" s="56">
        <v>127</v>
      </c>
      <c r="L37" s="56">
        <v>964796.24100000004</v>
      </c>
      <c r="M37" s="56">
        <v>1006467.02</v>
      </c>
      <c r="N37" s="56">
        <v>3467</v>
      </c>
      <c r="O37" s="56">
        <v>12079</v>
      </c>
      <c r="P37" s="56">
        <v>99</v>
      </c>
      <c r="Q37" s="32">
        <f t="shared" ref="Q37" si="18">(L37+N37)/SUM(L37:O37)</f>
        <v>0.48734584643150608</v>
      </c>
      <c r="R37" s="32">
        <f t="shared" ref="R37" si="19">(M37+O37)/SUM(L37:O37)</f>
        <v>0.51265415356849398</v>
      </c>
    </row>
    <row r="38" spans="1:18" ht="20" customHeight="1" x14ac:dyDescent="0.35">
      <c r="A38" s="65">
        <v>43617</v>
      </c>
      <c r="B38" s="56">
        <v>76535.25</v>
      </c>
      <c r="C38" s="56">
        <v>112663.75</v>
      </c>
      <c r="D38" s="56">
        <v>48622.25</v>
      </c>
      <c r="E38" s="56">
        <v>1507.75</v>
      </c>
      <c r="F38" s="56">
        <v>239329</v>
      </c>
      <c r="G38" s="56">
        <v>134371</v>
      </c>
      <c r="H38" s="56">
        <v>1773432.6839999999</v>
      </c>
      <c r="I38" s="56">
        <v>12197</v>
      </c>
      <c r="J38" s="56">
        <v>1785629.6839999999</v>
      </c>
      <c r="K38" s="56">
        <v>123</v>
      </c>
      <c r="L38" s="56">
        <v>832834.26800000004</v>
      </c>
      <c r="M38" s="56">
        <v>940598.41599999997</v>
      </c>
      <c r="N38" s="56">
        <v>3002</v>
      </c>
      <c r="O38" s="56">
        <v>9195</v>
      </c>
      <c r="P38" s="56">
        <v>0</v>
      </c>
      <c r="Q38" s="32">
        <f t="shared" ref="Q38" si="20">(L38+N38)/SUM(L38:O38)</f>
        <v>0.46809048678426879</v>
      </c>
      <c r="R38" s="32">
        <f t="shared" ref="R38" si="21">(M38+O38)/SUM(L38:O38)</f>
        <v>0.53190951321573121</v>
      </c>
    </row>
    <row r="39" spans="1:18" ht="20" customHeight="1" x14ac:dyDescent="0.35">
      <c r="A39" s="65">
        <v>43647</v>
      </c>
      <c r="B39" s="56">
        <v>80954.75</v>
      </c>
      <c r="C39" s="56">
        <v>125259.5</v>
      </c>
      <c r="D39" s="56">
        <v>56696</v>
      </c>
      <c r="E39" s="56">
        <v>2649</v>
      </c>
      <c r="F39" s="56">
        <v>265559.25</v>
      </c>
      <c r="G39" s="56">
        <v>149163</v>
      </c>
      <c r="H39" s="56">
        <v>1886344.8119999999</v>
      </c>
      <c r="I39" s="56">
        <v>15294</v>
      </c>
      <c r="J39" s="56">
        <v>1901638.8119999999</v>
      </c>
      <c r="K39" s="56">
        <v>135</v>
      </c>
      <c r="L39" s="56">
        <v>873501.37899999996</v>
      </c>
      <c r="M39" s="56">
        <v>1012843.433</v>
      </c>
      <c r="N39" s="56">
        <v>2315</v>
      </c>
      <c r="O39" s="56">
        <v>12979</v>
      </c>
      <c r="P39" s="56">
        <v>0</v>
      </c>
      <c r="Q39" s="32">
        <f t="shared" ref="Q39" si="22">(L39+N39)/SUM(L39:O39)</f>
        <v>0.46055874200363134</v>
      </c>
      <c r="R39" s="32">
        <f t="shared" ref="R39" si="23">(M39+O39)/SUM(L39:O39)</f>
        <v>0.53944125799636866</v>
      </c>
    </row>
    <row r="40" spans="1:18" ht="20" customHeight="1" x14ac:dyDescent="0.35">
      <c r="A40" s="65">
        <v>43678</v>
      </c>
      <c r="B40" s="56">
        <v>80654.75</v>
      </c>
      <c r="C40" s="56">
        <v>121542.25</v>
      </c>
      <c r="D40" s="56">
        <v>54405.25</v>
      </c>
      <c r="E40" s="56">
        <v>1073</v>
      </c>
      <c r="F40" s="56">
        <v>257675.25</v>
      </c>
      <c r="G40" s="56">
        <v>143327</v>
      </c>
      <c r="H40" s="56">
        <v>1828996.399</v>
      </c>
      <c r="I40" s="56">
        <v>15363.2</v>
      </c>
      <c r="J40" s="56">
        <v>1844359.5989999999</v>
      </c>
      <c r="K40" s="56">
        <v>133</v>
      </c>
      <c r="L40" s="56">
        <v>871554.56400000001</v>
      </c>
      <c r="M40" s="56">
        <v>957441.83499999996</v>
      </c>
      <c r="N40" s="56">
        <v>1808.2</v>
      </c>
      <c r="O40" s="56">
        <v>13455</v>
      </c>
      <c r="P40" s="56">
        <v>100</v>
      </c>
      <c r="Q40" s="32">
        <f t="shared" ref="Q40" si="24">(L40+N40)/SUM(L40:O40)</f>
        <v>0.47355739098419625</v>
      </c>
      <c r="R40" s="32">
        <f t="shared" ref="R40" si="25">(M40+O40)/SUM(L40:O40)</f>
        <v>0.52644260901580375</v>
      </c>
    </row>
    <row r="41" spans="1:18" ht="20" customHeight="1" x14ac:dyDescent="0.35">
      <c r="A41" s="65">
        <v>43709</v>
      </c>
      <c r="B41" s="56">
        <v>71560.5</v>
      </c>
      <c r="C41" s="56">
        <v>114642.5</v>
      </c>
      <c r="D41" s="56">
        <v>52765.5</v>
      </c>
      <c r="E41" s="56">
        <v>2447</v>
      </c>
      <c r="F41" s="56">
        <v>241415.5</v>
      </c>
      <c r="G41" s="56">
        <v>134948</v>
      </c>
      <c r="H41" s="56">
        <v>1678129.94</v>
      </c>
      <c r="I41" s="56">
        <v>11469.2</v>
      </c>
      <c r="J41" s="56">
        <v>1689599.14</v>
      </c>
      <c r="K41" s="56">
        <v>125</v>
      </c>
      <c r="L41" s="56">
        <v>774025.61699999997</v>
      </c>
      <c r="M41" s="56">
        <v>904104.32299999997</v>
      </c>
      <c r="N41" s="56">
        <v>1140.2</v>
      </c>
      <c r="O41" s="56">
        <v>10244</v>
      </c>
      <c r="P41" s="56">
        <v>85</v>
      </c>
      <c r="Q41" s="32">
        <f t="shared" ref="Q41" si="26">(L41+N41)/SUM(L41:O41)</f>
        <v>0.45880990199939964</v>
      </c>
      <c r="R41" s="32">
        <f t="shared" ref="R41" si="27">(M41+O41)/SUM(L41:O41)</f>
        <v>0.54119009800060036</v>
      </c>
    </row>
    <row r="42" spans="1:18" ht="20" customHeight="1" x14ac:dyDescent="0.35">
      <c r="A42" s="65">
        <v>43739</v>
      </c>
      <c r="B42" s="56">
        <v>83556.5</v>
      </c>
      <c r="C42" s="56">
        <v>124142.25</v>
      </c>
      <c r="D42" s="56">
        <v>57427.25</v>
      </c>
      <c r="E42" s="56">
        <v>1850</v>
      </c>
      <c r="F42" s="56">
        <v>266976</v>
      </c>
      <c r="G42" s="56">
        <v>148242</v>
      </c>
      <c r="H42" s="56">
        <v>1870054.4569999999</v>
      </c>
      <c r="I42" s="56">
        <v>12757</v>
      </c>
      <c r="J42" s="56">
        <v>1882811.4569999999</v>
      </c>
      <c r="K42" s="56">
        <v>128</v>
      </c>
      <c r="L42" s="56">
        <v>917732.16200000001</v>
      </c>
      <c r="M42" s="56">
        <v>952322.29500000004</v>
      </c>
      <c r="N42" s="56">
        <v>1057</v>
      </c>
      <c r="O42" s="56">
        <v>11700</v>
      </c>
      <c r="P42" s="56">
        <v>0</v>
      </c>
      <c r="Q42" s="32">
        <f t="shared" ref="Q42" si="28">(L42+N42)/SUM(L42:O42)</f>
        <v>0.48798787503872726</v>
      </c>
      <c r="R42" s="32">
        <f t="shared" ref="R42" si="29">(M42+O42)/SUM(L42:O42)</f>
        <v>0.5120121249612728</v>
      </c>
    </row>
    <row r="43" spans="1:18" ht="20" customHeight="1" x14ac:dyDescent="0.35">
      <c r="A43" s="65">
        <v>43770</v>
      </c>
      <c r="B43" s="56">
        <v>77241</v>
      </c>
      <c r="C43" s="56">
        <v>103410</v>
      </c>
      <c r="D43" s="56">
        <v>44991.5</v>
      </c>
      <c r="E43" s="56">
        <v>1339</v>
      </c>
      <c r="F43" s="56">
        <v>226981.5</v>
      </c>
      <c r="G43" s="56">
        <v>126063</v>
      </c>
      <c r="H43" s="56">
        <v>1709070.754</v>
      </c>
      <c r="I43" s="56">
        <v>10508</v>
      </c>
      <c r="J43" s="56">
        <v>1719578.754</v>
      </c>
      <c r="K43" s="56">
        <v>122</v>
      </c>
      <c r="L43" s="56">
        <v>875941.89599999995</v>
      </c>
      <c r="M43" s="56">
        <v>833128.85800000001</v>
      </c>
      <c r="N43" s="56">
        <v>1508</v>
      </c>
      <c r="O43" s="56">
        <v>9000</v>
      </c>
      <c r="P43" s="56">
        <v>0</v>
      </c>
      <c r="Q43" s="32">
        <f t="shared" ref="Q43" si="30">(L43+N43)/SUM(L43:O43)</f>
        <v>0.51027025889853483</v>
      </c>
      <c r="R43" s="32">
        <f t="shared" ref="R43" si="31">(M43+O43)/SUM(L43:O43)</f>
        <v>0.48972974110146517</v>
      </c>
    </row>
    <row r="44" spans="1:18" ht="20" customHeight="1" x14ac:dyDescent="0.35">
      <c r="A44" s="65">
        <v>43800</v>
      </c>
      <c r="B44" s="56">
        <v>78284.75</v>
      </c>
      <c r="C44" s="56">
        <v>103710.5</v>
      </c>
      <c r="D44" s="56">
        <v>41854.25</v>
      </c>
      <c r="E44" s="56">
        <v>1052.25</v>
      </c>
      <c r="F44" s="56">
        <v>224901.75</v>
      </c>
      <c r="G44" s="56">
        <v>125281</v>
      </c>
      <c r="H44" s="56">
        <v>1715087.625</v>
      </c>
      <c r="I44" s="56">
        <v>13918.22</v>
      </c>
      <c r="J44" s="56">
        <v>1729005.845</v>
      </c>
      <c r="K44" s="56">
        <v>125</v>
      </c>
      <c r="L44" s="56">
        <v>884642.16200000001</v>
      </c>
      <c r="M44" s="56">
        <v>830445.46299999999</v>
      </c>
      <c r="N44" s="56">
        <v>1215.22</v>
      </c>
      <c r="O44" s="56">
        <v>12703</v>
      </c>
      <c r="P44" s="56">
        <v>0</v>
      </c>
      <c r="Q44" s="32">
        <f t="shared" ref="Q44" si="32">(L44+N44)/SUM(L44:O44)</f>
        <v>0.51235071562178558</v>
      </c>
      <c r="R44" s="32">
        <f t="shared" ref="R44" si="33">(M44+O44)/SUM(L44:O44)</f>
        <v>0.48764928437821448</v>
      </c>
    </row>
    <row r="45" spans="1:18" ht="20" customHeight="1" x14ac:dyDescent="0.35">
      <c r="A45" s="65">
        <v>43831</v>
      </c>
      <c r="B45" s="56">
        <v>79328</v>
      </c>
      <c r="C45" s="56">
        <v>108884</v>
      </c>
      <c r="D45" s="56">
        <v>36655.5</v>
      </c>
      <c r="E45" s="56">
        <v>2366</v>
      </c>
      <c r="F45" s="56">
        <v>227233.5</v>
      </c>
      <c r="G45" s="56">
        <v>126634</v>
      </c>
      <c r="H45" s="56">
        <v>1772106.13</v>
      </c>
      <c r="I45" s="56">
        <v>9003</v>
      </c>
      <c r="J45" s="56">
        <v>1781109.13</v>
      </c>
      <c r="K45" s="56">
        <v>121</v>
      </c>
      <c r="L45" s="56">
        <v>901985.13199999998</v>
      </c>
      <c r="M45" s="56">
        <v>870120.99800000002</v>
      </c>
      <c r="N45" s="56">
        <v>544</v>
      </c>
      <c r="O45" s="56">
        <v>8459</v>
      </c>
      <c r="P45" s="56">
        <v>0</v>
      </c>
      <c r="Q45" s="32">
        <f t="shared" ref="Q45" si="34">(L45+N45)/SUM(L45:O45)</f>
        <v>0.50672309562525231</v>
      </c>
      <c r="R45" s="32">
        <f t="shared" ref="R45" si="35">(M45+O45)/SUM(L45:O45)</f>
        <v>0.49327690437474769</v>
      </c>
    </row>
    <row r="46" spans="1:18" ht="20" customHeight="1" x14ac:dyDescent="0.35">
      <c r="A46" s="65">
        <v>43862</v>
      </c>
      <c r="B46" s="56">
        <v>80834</v>
      </c>
      <c r="C46" s="56">
        <v>97559</v>
      </c>
      <c r="D46" s="56">
        <v>27917.5</v>
      </c>
      <c r="E46" s="56">
        <v>1505.25</v>
      </c>
      <c r="F46" s="56">
        <v>207815.75</v>
      </c>
      <c r="G46" s="56">
        <v>114959</v>
      </c>
      <c r="H46" s="56">
        <v>1663595.0449999999</v>
      </c>
      <c r="I46" s="56">
        <v>9484</v>
      </c>
      <c r="J46" s="56">
        <v>1673079.0449999999</v>
      </c>
      <c r="K46" s="56">
        <v>111</v>
      </c>
      <c r="L46" s="56">
        <v>896083.86499999999</v>
      </c>
      <c r="M46" s="56">
        <v>767511.18</v>
      </c>
      <c r="N46" s="56">
        <v>1400</v>
      </c>
      <c r="O46" s="56">
        <v>8084</v>
      </c>
      <c r="P46" s="56">
        <v>0</v>
      </c>
      <c r="Q46" s="32">
        <f t="shared" ref="Q46" si="36">(L46+N46)/SUM(L46:O46)</f>
        <v>0.53642645736442174</v>
      </c>
      <c r="R46" s="32">
        <f t="shared" ref="R46" si="37">(M46+O46)/SUM(L46:O46)</f>
        <v>0.46357354263557826</v>
      </c>
    </row>
    <row r="47" spans="1:18" ht="20" customHeight="1" x14ac:dyDescent="0.35">
      <c r="A47" s="65">
        <v>43891</v>
      </c>
      <c r="B47" s="56">
        <v>90761</v>
      </c>
      <c r="C47" s="56">
        <v>99129</v>
      </c>
      <c r="D47" s="56">
        <v>26347.25</v>
      </c>
      <c r="E47" s="56">
        <v>3078</v>
      </c>
      <c r="F47" s="56">
        <v>219315.25</v>
      </c>
      <c r="G47" s="56">
        <v>122655</v>
      </c>
      <c r="H47" s="56">
        <v>1839346.075</v>
      </c>
      <c r="I47" s="56">
        <v>8552</v>
      </c>
      <c r="J47" s="56">
        <v>1847898.075</v>
      </c>
      <c r="K47" s="56">
        <v>112</v>
      </c>
      <c r="L47" s="56">
        <v>968667.01800000004</v>
      </c>
      <c r="M47" s="56">
        <v>870679.05700000003</v>
      </c>
      <c r="N47" s="56">
        <v>1340</v>
      </c>
      <c r="O47" s="56">
        <v>7212</v>
      </c>
      <c r="P47" s="56">
        <v>0</v>
      </c>
      <c r="Q47" s="32">
        <f t="shared" ref="Q47" si="38">(L47+N47)/SUM(L47:O47)</f>
        <v>0.52492452431392889</v>
      </c>
      <c r="R47" s="32">
        <f t="shared" ref="R47" si="39">(M47+O47)/SUM(L47:O47)</f>
        <v>0.475075475686071</v>
      </c>
    </row>
    <row r="48" spans="1:18" ht="20" customHeight="1" x14ac:dyDescent="0.35">
      <c r="A48" s="65">
        <v>43922</v>
      </c>
      <c r="B48" s="56">
        <v>71158.25</v>
      </c>
      <c r="C48" s="56">
        <v>100310.25</v>
      </c>
      <c r="D48" s="56">
        <v>32604.5</v>
      </c>
      <c r="E48" s="56">
        <v>3171.25</v>
      </c>
      <c r="F48" s="56">
        <v>207244.25</v>
      </c>
      <c r="G48" s="56">
        <v>116459</v>
      </c>
      <c r="H48" s="56">
        <v>1655170.5260000001</v>
      </c>
      <c r="I48" s="56">
        <v>11800</v>
      </c>
      <c r="J48" s="56">
        <v>1666970.5260000001</v>
      </c>
      <c r="K48" s="56">
        <v>114</v>
      </c>
      <c r="L48" s="56">
        <v>801749.31900000002</v>
      </c>
      <c r="M48" s="56">
        <v>853421.20700000005</v>
      </c>
      <c r="N48" s="56">
        <v>392</v>
      </c>
      <c r="O48" s="56">
        <v>10653</v>
      </c>
      <c r="P48" s="56">
        <v>755</v>
      </c>
      <c r="Q48" s="32">
        <f t="shared" ref="Q48" si="40">(L48+N48)/SUM(L48:O48)</f>
        <v>0.4814151029582952</v>
      </c>
      <c r="R48" s="32">
        <f t="shared" ref="R48" si="41">(M48+O48)/SUM(L48:O48)</f>
        <v>0.51858489704170485</v>
      </c>
    </row>
    <row r="49" spans="1:18" ht="20" customHeight="1" x14ac:dyDescent="0.35">
      <c r="A49" s="65">
        <v>43952</v>
      </c>
      <c r="B49" s="56">
        <v>72160</v>
      </c>
      <c r="C49" s="56">
        <v>87669.25</v>
      </c>
      <c r="D49" s="56">
        <v>39940</v>
      </c>
      <c r="E49" s="56">
        <v>2068</v>
      </c>
      <c r="F49" s="56">
        <v>201837.25</v>
      </c>
      <c r="G49" s="56">
        <v>112913</v>
      </c>
      <c r="H49" s="56">
        <v>1568478.7120000001</v>
      </c>
      <c r="I49" s="56">
        <v>4587</v>
      </c>
      <c r="J49" s="56">
        <v>1573065.7120000001</v>
      </c>
      <c r="K49" s="56">
        <v>106</v>
      </c>
      <c r="L49" s="56">
        <v>820509.37</v>
      </c>
      <c r="M49" s="56">
        <v>747969.34199999995</v>
      </c>
      <c r="N49" s="56">
        <v>373</v>
      </c>
      <c r="O49" s="56">
        <v>4193</v>
      </c>
      <c r="P49" s="56">
        <v>21</v>
      </c>
      <c r="Q49" s="32">
        <f t="shared" ref="Q49:Q50" si="42">(L49+N49)/SUM(L49:O49)</f>
        <v>0.52184299895475572</v>
      </c>
      <c r="R49" s="32">
        <f t="shared" ref="R49:R50" si="43">(M49+O49)/SUM(L49:O49)</f>
        <v>0.47815700104524433</v>
      </c>
    </row>
    <row r="50" spans="1:18" ht="20" customHeight="1" x14ac:dyDescent="0.35">
      <c r="A50" s="65">
        <v>43983</v>
      </c>
      <c r="B50" s="56">
        <v>71591</v>
      </c>
      <c r="C50" s="56">
        <v>95502.25</v>
      </c>
      <c r="D50" s="56">
        <v>41840.75</v>
      </c>
      <c r="E50" s="56">
        <v>1735.25</v>
      </c>
      <c r="F50" s="56">
        <v>210669.25</v>
      </c>
      <c r="G50" s="56">
        <v>117525</v>
      </c>
      <c r="H50" s="56">
        <v>1575798.2120000001</v>
      </c>
      <c r="I50" s="56">
        <v>5444</v>
      </c>
      <c r="J50" s="56">
        <v>1581242.2120000001</v>
      </c>
      <c r="K50" s="56">
        <v>106</v>
      </c>
      <c r="L50" s="56">
        <v>797769.495</v>
      </c>
      <c r="M50" s="56">
        <v>778028.71699999995</v>
      </c>
      <c r="N50" s="56">
        <v>508</v>
      </c>
      <c r="O50" s="56">
        <v>4936</v>
      </c>
      <c r="P50" s="56">
        <v>0</v>
      </c>
      <c r="Q50" s="32">
        <f t="shared" si="42"/>
        <v>0.50484200898628684</v>
      </c>
      <c r="R50" s="32">
        <f t="shared" si="43"/>
        <v>0.49515799101371322</v>
      </c>
    </row>
    <row r="51" spans="1:18" ht="20" customHeight="1" x14ac:dyDescent="0.35">
      <c r="A51" s="65">
        <v>44013</v>
      </c>
      <c r="B51" s="56">
        <v>68593.75</v>
      </c>
      <c r="C51" s="56">
        <v>105691.75</v>
      </c>
      <c r="D51" s="56">
        <v>45383.5</v>
      </c>
      <c r="E51" s="56">
        <v>1359</v>
      </c>
      <c r="F51" s="56">
        <v>221028</v>
      </c>
      <c r="G51" s="56">
        <v>122446</v>
      </c>
      <c r="H51" s="56">
        <v>1586696.03</v>
      </c>
      <c r="I51" s="56">
        <v>3790</v>
      </c>
      <c r="J51" s="56">
        <v>1590486.03</v>
      </c>
      <c r="K51" s="56">
        <v>113</v>
      </c>
      <c r="L51" s="56">
        <v>753430.58900000004</v>
      </c>
      <c r="M51" s="56">
        <v>833265.44099999999</v>
      </c>
      <c r="N51" s="56">
        <v>624</v>
      </c>
      <c r="O51" s="56">
        <v>3166</v>
      </c>
      <c r="P51" s="56">
        <v>0</v>
      </c>
      <c r="Q51" s="32">
        <f t="shared" ref="Q51" si="44">(L51+N51)/SUM(L51:O51)</f>
        <v>0.47410324566007034</v>
      </c>
      <c r="R51" s="32">
        <f t="shared" ref="R51" si="45">(M51+O51)/SUM(L51:O51)</f>
        <v>0.52589675433992966</v>
      </c>
    </row>
    <row r="52" spans="1:18" ht="20" customHeight="1" x14ac:dyDescent="0.35">
      <c r="A52" s="65">
        <v>44044</v>
      </c>
      <c r="B52" s="56">
        <v>75325</v>
      </c>
      <c r="C52" s="56">
        <v>120913.75</v>
      </c>
      <c r="D52" s="56">
        <v>50159.75</v>
      </c>
      <c r="E52" s="56">
        <v>950</v>
      </c>
      <c r="F52" s="56">
        <v>247348.5</v>
      </c>
      <c r="G52" s="56">
        <v>136144</v>
      </c>
      <c r="H52" s="56">
        <v>1742989.335</v>
      </c>
      <c r="I52" s="56">
        <v>4482</v>
      </c>
      <c r="J52" s="56">
        <v>1747471.335</v>
      </c>
      <c r="K52" s="56">
        <v>126</v>
      </c>
      <c r="L52" s="56">
        <v>823449.09299999999</v>
      </c>
      <c r="M52" s="56">
        <v>919540.24199999997</v>
      </c>
      <c r="N52" s="56">
        <v>791</v>
      </c>
      <c r="O52" s="56">
        <v>3691</v>
      </c>
      <c r="P52" s="56">
        <v>0</v>
      </c>
      <c r="Q52" s="32">
        <f t="shared" ref="Q52" si="46">(L52+N52)/SUM(L52:O52)</f>
        <v>0.47167588760476004</v>
      </c>
      <c r="R52" s="32">
        <f t="shared" ref="R52" si="47">(M52+O52)/SUM(L52:O52)</f>
        <v>0.52832411239523991</v>
      </c>
    </row>
    <row r="53" spans="1:18" ht="20" customHeight="1" x14ac:dyDescent="0.35">
      <c r="A53" s="65">
        <v>44075</v>
      </c>
      <c r="B53" s="56">
        <v>75525.75</v>
      </c>
      <c r="C53" s="56">
        <v>121114.75</v>
      </c>
      <c r="D53" s="56">
        <v>57704</v>
      </c>
      <c r="E53" s="56">
        <v>2094</v>
      </c>
      <c r="F53" s="56">
        <v>256438.5</v>
      </c>
      <c r="G53" s="56">
        <v>140636</v>
      </c>
      <c r="H53" s="56">
        <v>1751280.024</v>
      </c>
      <c r="I53" s="56">
        <v>4256</v>
      </c>
      <c r="J53" s="56">
        <v>1755536.024</v>
      </c>
      <c r="K53" s="56">
        <v>119</v>
      </c>
      <c r="L53" s="56">
        <v>834145.57</v>
      </c>
      <c r="M53" s="56">
        <v>917134.45400000003</v>
      </c>
      <c r="N53" s="56">
        <v>526</v>
      </c>
      <c r="O53" s="56">
        <v>3730</v>
      </c>
      <c r="P53" s="56">
        <v>0</v>
      </c>
      <c r="Q53" s="32">
        <f t="shared" ref="Q53" si="48">(L53+N53)/SUM(L53:O53)</f>
        <v>0.4754511206772023</v>
      </c>
      <c r="R53" s="32">
        <f t="shared" ref="R53" si="49">(M53+O53)/SUM(L53:O53)</f>
        <v>0.5245488793227977</v>
      </c>
    </row>
    <row r="54" spans="1:18" ht="20" customHeight="1" x14ac:dyDescent="0.35">
      <c r="A54" s="65">
        <v>44105</v>
      </c>
      <c r="B54" s="56">
        <v>83705</v>
      </c>
      <c r="C54" s="56">
        <v>131769.75</v>
      </c>
      <c r="D54" s="56">
        <v>57644.25</v>
      </c>
      <c r="E54" s="56">
        <v>1096</v>
      </c>
      <c r="F54" s="56">
        <v>274215</v>
      </c>
      <c r="G54" s="56">
        <v>149675</v>
      </c>
      <c r="H54" s="56">
        <v>1922217.889</v>
      </c>
      <c r="I54" s="56">
        <v>6053</v>
      </c>
      <c r="J54" s="56">
        <v>1928270.889</v>
      </c>
      <c r="K54" s="56">
        <v>132</v>
      </c>
      <c r="L54" s="56">
        <v>939077.522</v>
      </c>
      <c r="M54" s="56">
        <v>983140.36699999997</v>
      </c>
      <c r="N54" s="56">
        <v>462</v>
      </c>
      <c r="O54" s="56">
        <v>5591</v>
      </c>
      <c r="P54" s="56">
        <v>0</v>
      </c>
      <c r="Q54" s="32">
        <f t="shared" ref="Q54" si="50">(L54+N54)/SUM(L54:O54)</f>
        <v>0.487244570957167</v>
      </c>
      <c r="R54" s="32">
        <f t="shared" ref="R54" si="51">(M54+O54)/SUM(L54:O54)</f>
        <v>0.512755429042833</v>
      </c>
    </row>
    <row r="55" spans="1:18" ht="20" customHeight="1" x14ac:dyDescent="0.35">
      <c r="A55" s="65">
        <v>44136</v>
      </c>
      <c r="B55" s="56">
        <v>89031.75</v>
      </c>
      <c r="C55" s="56">
        <v>125214.25</v>
      </c>
      <c r="D55" s="56">
        <v>64844.25</v>
      </c>
      <c r="E55" s="56">
        <v>778</v>
      </c>
      <c r="F55" s="56">
        <v>279868.25</v>
      </c>
      <c r="G55" s="56">
        <v>152755</v>
      </c>
      <c r="H55" s="56">
        <v>2001674.2109999999</v>
      </c>
      <c r="I55" s="56">
        <v>5074</v>
      </c>
      <c r="J55" s="56">
        <v>2006748.2109999999</v>
      </c>
      <c r="K55" s="56">
        <v>134</v>
      </c>
      <c r="L55" s="56">
        <v>1027153.728</v>
      </c>
      <c r="M55" s="56">
        <v>974520.48300000001</v>
      </c>
      <c r="N55" s="56">
        <v>677</v>
      </c>
      <c r="O55" s="56">
        <v>4397</v>
      </c>
      <c r="P55" s="56">
        <v>0</v>
      </c>
      <c r="Q55" s="32">
        <f t="shared" ref="Q55" si="52">(L55+N55)/SUM(L55:O55)</f>
        <v>0.51218719038389615</v>
      </c>
      <c r="R55" s="32">
        <f t="shared" ref="R55" si="53">(M55+O55)/SUM(L55:O55)</f>
        <v>0.48781280961610385</v>
      </c>
    </row>
    <row r="56" spans="1:18" ht="20" customHeight="1" x14ac:dyDescent="0.35">
      <c r="A56" s="65">
        <v>44166</v>
      </c>
      <c r="B56" s="56">
        <v>82670.25</v>
      </c>
      <c r="C56" s="56">
        <v>123217.5</v>
      </c>
      <c r="D56" s="56">
        <v>53175.25</v>
      </c>
      <c r="E56" s="56">
        <v>1338</v>
      </c>
      <c r="F56" s="56">
        <v>260401</v>
      </c>
      <c r="G56" s="56">
        <v>143262</v>
      </c>
      <c r="H56" s="56">
        <v>1922477.618</v>
      </c>
      <c r="I56" s="56">
        <v>7572</v>
      </c>
      <c r="J56" s="56">
        <v>1930049.618</v>
      </c>
      <c r="K56" s="56">
        <v>134</v>
      </c>
      <c r="L56" s="56">
        <v>953022.69400000002</v>
      </c>
      <c r="M56" s="56">
        <v>969454.924</v>
      </c>
      <c r="N56" s="56">
        <v>390</v>
      </c>
      <c r="O56" s="56">
        <v>7182</v>
      </c>
      <c r="P56" s="56">
        <v>0</v>
      </c>
      <c r="Q56" s="32">
        <f t="shared" ref="Q56" si="54">(L56+N56)/SUM(L56:O56)</f>
        <v>0.49398351478029207</v>
      </c>
      <c r="R56" s="32">
        <f t="shared" ref="R56" si="55">(M56+O56)/SUM(L56:O56)</f>
        <v>0.50601648521970799</v>
      </c>
    </row>
    <row r="57" spans="1:18" ht="20" customHeight="1" x14ac:dyDescent="0.35">
      <c r="A57" s="65"/>
      <c r="L57" s="56"/>
      <c r="M57" s="56"/>
      <c r="N57" s="56"/>
      <c r="O57" s="56"/>
      <c r="P57" s="56"/>
      <c r="Q57" s="32"/>
      <c r="R57" s="32"/>
    </row>
    <row r="58" spans="1:18" ht="20" customHeight="1" x14ac:dyDescent="0.35">
      <c r="A58" s="65"/>
      <c r="L58" s="56"/>
      <c r="M58" s="56"/>
      <c r="N58" s="56"/>
      <c r="O58" s="56"/>
      <c r="P58" s="56"/>
      <c r="Q58" s="32"/>
      <c r="R58" s="32"/>
    </row>
    <row r="59" spans="1:18" ht="20" customHeight="1" x14ac:dyDescent="0.35">
      <c r="A59" s="65"/>
      <c r="L59" s="56"/>
      <c r="M59" s="56"/>
      <c r="N59" s="56"/>
      <c r="O59" s="56"/>
      <c r="P59" s="56"/>
      <c r="Q59" s="32"/>
      <c r="R59" s="32"/>
    </row>
    <row r="60" spans="1:18" ht="20" customHeight="1" x14ac:dyDescent="0.35">
      <c r="A60" s="65"/>
      <c r="L60" s="56"/>
      <c r="M60" s="56"/>
      <c r="N60" s="56"/>
      <c r="O60" s="56"/>
      <c r="P60" s="56"/>
      <c r="Q60" s="32"/>
      <c r="R60" s="32"/>
    </row>
    <row r="61" spans="1:18" ht="20" customHeight="1" x14ac:dyDescent="0.35">
      <c r="A61" s="65"/>
      <c r="L61" s="56"/>
      <c r="M61" s="56"/>
      <c r="N61" s="56"/>
      <c r="O61" s="56"/>
      <c r="P61" s="56"/>
      <c r="Q61" s="32"/>
      <c r="R61" s="32"/>
    </row>
    <row r="62" spans="1:18" ht="20" customHeight="1" x14ac:dyDescent="0.35">
      <c r="A62" s="65"/>
      <c r="L62" s="56"/>
      <c r="M62" s="56"/>
      <c r="N62" s="56"/>
      <c r="O62" s="56"/>
      <c r="P62" s="56"/>
      <c r="Q62" s="32"/>
      <c r="R62" s="32"/>
    </row>
  </sheetData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7B200E27FAF24BB475FB02E027DC3C" ma:contentTypeVersion="0" ma:contentTypeDescription="Create a new document." ma:contentTypeScope="" ma:versionID="f3bf87ab74e9105e6d0ead7041de9d3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275185-8989-4B1B-ABFC-D66C66C27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E815319-7A4D-4E44-8565-E6A2B628F4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73A751-DAF3-44FF-B8B3-C7A2E8C6AEE0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TEUs</vt:lpstr>
      <vt:lpstr>Containers</vt:lpstr>
      <vt:lpstr>GC Tons</vt:lpstr>
      <vt:lpstr>Ship Calls</vt:lpstr>
      <vt:lpstr>Data</vt:lpstr>
    </vt:vector>
  </TitlesOfParts>
  <Company>Virginia Port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 of Virginia Statistics</dc:title>
  <dc:creator>Virginia Port Authority</dc:creator>
  <cp:lastModifiedBy>Anja Sparenberg</cp:lastModifiedBy>
  <cp:lastPrinted>2017-02-15T13:51:15Z</cp:lastPrinted>
  <dcterms:created xsi:type="dcterms:W3CDTF">2009-01-30T14:51:35Z</dcterms:created>
  <dcterms:modified xsi:type="dcterms:W3CDTF">2021-01-13T13:40:44Z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0x010100057B200E27FAF24BB475FB02E027DC3C</vt:lpwstr>
  </property>
</Properties>
</file>